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326"/>
  <workbookPr/>
  <mc:AlternateContent xmlns:mc="http://schemas.openxmlformats.org/markup-compatibility/2006">
    <mc:Choice Requires="x15">
      <x15ac:absPath xmlns:x15ac="http://schemas.microsoft.com/office/spreadsheetml/2010/11/ac" url="http://d5sharepoint.d5.dot.state.fl.us/523/506/special_projects/DocumentsGeneral/"/>
    </mc:Choice>
  </mc:AlternateContent>
  <bookViews>
    <workbookView xWindow="0" yWindow="0" windowWidth="23040" windowHeight="11750" tabRatio="900" xr2:uid="{00000000-000D-0000-FFFF-FFFF00000000}"/>
  </bookViews>
  <sheets>
    <sheet name="LAP QAR Checklist" sheetId="15" r:id="rId1"/>
    <sheet name="Invoice Transmittal" sheetId="3" state="hidden" r:id="rId2"/>
    <sheet name="FAP" sheetId="5" state="hidden" r:id="rId3"/>
    <sheet name="NFAP" sheetId="6" state="hidden" r:id="rId4"/>
    <sheet name="Over-Under" sheetId="11" state="hidden" r:id="rId5"/>
    <sheet name="Agency Cert. Letter" sheetId="7" state="hidden" r:id="rId6"/>
    <sheet name="Final Plans and Docs." sheetId="9" state="hidden" r:id="rId7"/>
    <sheet name="Materials Cert. Checklist" sheetId="10" state="hidden" r:id="rId8"/>
    <sheet name="PA Materials Statement" sheetId="12" state="hidden" r:id="rId9"/>
    <sheet name="Final Inspection" sheetId="14" state="hidden" r:id="rId10"/>
    <sheet name="EE by Pay Item" sheetId="18" state="hidden" r:id="rId11"/>
    <sheet name="EE No Pay Item CONTRACTOR" sheetId="19" state="hidden" r:id="rId12"/>
    <sheet name="SUB1" sheetId="20" state="hidden" r:id="rId13"/>
    <sheet name="SUB2" sheetId="21" state="hidden" r:id="rId14"/>
    <sheet name="SUB3" sheetId="22" state="hidden" r:id="rId15"/>
    <sheet name="SUB4" sheetId="23" state="hidden" r:id="rId16"/>
    <sheet name="SW AVG" sheetId="24" state="hidden" r:id="rId17"/>
    <sheet name="SW AVG 2" sheetId="25" state="hidden" r:id="rId18"/>
    <sheet name="SW AVG Raw Convert" sheetId="26" state="hidden" r:id="rId19"/>
    <sheet name="Standby Equipment" sheetId="27" state="hidden" r:id="rId20"/>
    <sheet name="Entitlement Analysis" sheetId="28" state="hidden" r:id="rId21"/>
    <sheet name="Reason Codes" sheetId="29" state="hidden" r:id="rId22"/>
    <sheet name="Template AG to 64" sheetId="13" state="hidden" r:id="rId23"/>
  </sheets>
  <externalReferences>
    <externalReference r:id="rId24"/>
  </externalReferences>
  <definedNames>
    <definedName name="_1stbox">'Reason Codes'!$A$5:$A$72</definedName>
    <definedName name="_2ndbox">'Reason Codes'!$A$76:$A$81</definedName>
    <definedName name="_3rdbox">'Reason Codes'!$A$85:$A$86</definedName>
    <definedName name="_4thbox">'Reason Codes'!$A$90:$A$92</definedName>
    <definedName name="Date1">#REF!</definedName>
    <definedName name="Date2">#REF!</definedName>
    <definedName name="_xlnm.Print_Area" localSheetId="5">'Agency Cert. Letter'!$A$1:$B$44</definedName>
    <definedName name="_xlnm.Print_Area" localSheetId="11">'EE No Pay Item CONTRACTOR'!$A$3:$G$134</definedName>
    <definedName name="_xlnm.Print_Area" localSheetId="20">'Entitlement Analysis'!$A$1:$E$47</definedName>
    <definedName name="_xlnm.Print_Area" localSheetId="2">FAP!$A$1:$J$42</definedName>
    <definedName name="_xlnm.Print_Area" localSheetId="9">'Final Inspection'!$A$1:$AG$60</definedName>
    <definedName name="_xlnm.Print_Area" localSheetId="6">'Final Plans and Docs.'!$B$1:$U$86</definedName>
    <definedName name="_xlnm.Print_Area" localSheetId="1">'Invoice Transmittal'!$A$1:$J$50</definedName>
    <definedName name="_xlnm.Print_Area" localSheetId="0">'LAP QAR Checklist'!$A$2:$I$448</definedName>
    <definedName name="_xlnm.Print_Area" localSheetId="7">'Materials Cert. Checklist'!$A$1:$M$53</definedName>
    <definedName name="_xlnm.Print_Area" localSheetId="3">NFAP!$A$1:$J$38</definedName>
    <definedName name="_xlnm.Print_Area" localSheetId="4">'Over-Under'!$A$1:$J$38</definedName>
    <definedName name="_xlnm.Print_Area" localSheetId="8">'PA Materials Statement'!$A$1:$D$42</definedName>
    <definedName name="_xlnm.Print_Area" localSheetId="12">'SUB1'!$A$1:$G$67</definedName>
    <definedName name="_xlnm.Print_Area" localSheetId="22">'Template AG to 64'!$A$1:$AG$66</definedName>
    <definedName name="_xlnm.Print_Titles" localSheetId="11">'EE No Pay Item CONTRACTOR'!$3:$11</definedName>
    <definedName name="_xlnm.Print_Titles" localSheetId="2">FAP!$1:$6</definedName>
    <definedName name="_xlnm.Print_Titles" localSheetId="3">NFAP!$1:$6</definedName>
    <definedName name="_xlnm.Print_Titles" localSheetId="4">'Over-Under'!$1:$6</definedName>
    <definedName name="_xlnm.Print_Titles" localSheetId="12">'SUB1'!$1:$11</definedName>
    <definedName name="_xlnm.Print_Titles" localSheetId="13">'SUB2'!$1:$11</definedName>
    <definedName name="_xlnm.Print_Titles" localSheetId="14">'SUB3'!$1:$11</definedName>
    <definedName name="_xlnm.Print_Titles" localSheetId="15">'SUB4'!$1:$11</definedName>
    <definedName name="_xlnm.Print_Titles" localSheetId="16">'SW AVG'!$1:$11</definedName>
    <definedName name="Today">'[1]Info Sheet'!$A$84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30" i="14" l="1"/>
  <c r="V45" i="14" l="1"/>
  <c r="C15" i="9" l="1"/>
  <c r="B3" i="28" l="1"/>
  <c r="B2" i="28"/>
  <c r="C63" i="19" l="1"/>
  <c r="C18" i="19" s="1"/>
  <c r="C12" i="19"/>
  <c r="G127" i="19" s="1"/>
  <c r="F11" i="19"/>
  <c r="C11" i="19"/>
  <c r="F126" i="19" s="1"/>
  <c r="C10" i="19"/>
  <c r="C7" i="25" s="1"/>
  <c r="C9" i="19"/>
  <c r="C6" i="25" s="1"/>
  <c r="C8" i="19"/>
  <c r="C5" i="20" s="1"/>
  <c r="C7" i="19"/>
  <c r="C4" i="25" s="1"/>
  <c r="G6" i="19"/>
  <c r="G3" i="22" s="1"/>
  <c r="E6" i="19"/>
  <c r="E3" i="24" s="1"/>
  <c r="C6" i="19"/>
  <c r="C3" i="25" s="1"/>
  <c r="F6" i="18"/>
  <c r="B7" i="18"/>
  <c r="B6" i="18"/>
  <c r="F5" i="18"/>
  <c r="B5" i="18"/>
  <c r="D21" i="27"/>
  <c r="E21" i="27" s="1"/>
  <c r="D20" i="27"/>
  <c r="E20" i="27" s="1"/>
  <c r="D19" i="27"/>
  <c r="E19" i="27" s="1"/>
  <c r="D18" i="27"/>
  <c r="E18" i="27" s="1"/>
  <c r="D17" i="27"/>
  <c r="E17" i="27" s="1"/>
  <c r="D16" i="27"/>
  <c r="E16" i="27" s="1"/>
  <c r="D15" i="27"/>
  <c r="E15" i="27" s="1"/>
  <c r="D14" i="27"/>
  <c r="E14" i="27" s="1"/>
  <c r="D13" i="27"/>
  <c r="E13" i="27" s="1"/>
  <c r="D12" i="27"/>
  <c r="E12" i="27" s="1"/>
  <c r="D11" i="27"/>
  <c r="E11" i="27" s="1"/>
  <c r="D10" i="27"/>
  <c r="E10" i="27" s="1"/>
  <c r="D9" i="27"/>
  <c r="E9" i="27" s="1"/>
  <c r="D8" i="27"/>
  <c r="E8" i="27" s="1"/>
  <c r="D7" i="27"/>
  <c r="E7" i="27" s="1"/>
  <c r="D6" i="27"/>
  <c r="E6" i="27" s="1"/>
  <c r="D5" i="27"/>
  <c r="E5" i="27" s="1"/>
  <c r="F15" i="26"/>
  <c r="G15" i="26" s="1"/>
  <c r="B15" i="26"/>
  <c r="C15" i="26" s="1"/>
  <c r="F14" i="26"/>
  <c r="G14" i="26" s="1"/>
  <c r="B14" i="26"/>
  <c r="C14" i="26" s="1"/>
  <c r="F13" i="26"/>
  <c r="G13" i="26" s="1"/>
  <c r="B13" i="26"/>
  <c r="C13" i="26" s="1"/>
  <c r="F12" i="26"/>
  <c r="G12" i="26" s="1"/>
  <c r="B12" i="26"/>
  <c r="C12" i="26" s="1"/>
  <c r="F11" i="26"/>
  <c r="G11" i="26" s="1"/>
  <c r="B11" i="26"/>
  <c r="C11" i="26" s="1"/>
  <c r="F10" i="26"/>
  <c r="G10" i="26" s="1"/>
  <c r="B10" i="26"/>
  <c r="C10" i="26" s="1"/>
  <c r="F9" i="26"/>
  <c r="G9" i="26" s="1"/>
  <c r="B9" i="26"/>
  <c r="C9" i="26" s="1"/>
  <c r="F8" i="26"/>
  <c r="G8" i="26" s="1"/>
  <c r="B8" i="26"/>
  <c r="C8" i="26" s="1"/>
  <c r="F7" i="26"/>
  <c r="G7" i="26" s="1"/>
  <c r="B7" i="26"/>
  <c r="C7" i="26" s="1"/>
  <c r="F6" i="26"/>
  <c r="G6" i="26" s="1"/>
  <c r="B6" i="26"/>
  <c r="C6" i="26" s="1"/>
  <c r="G23" i="25"/>
  <c r="G22" i="25"/>
  <c r="G21" i="25"/>
  <c r="G20" i="25"/>
  <c r="G19" i="25"/>
  <c r="G18" i="25"/>
  <c r="G17" i="25"/>
  <c r="G16" i="25"/>
  <c r="G15" i="25"/>
  <c r="G23" i="24"/>
  <c r="G22" i="24"/>
  <c r="G21" i="24"/>
  <c r="G20" i="24"/>
  <c r="G19" i="24"/>
  <c r="G18" i="24"/>
  <c r="G17" i="24"/>
  <c r="G16" i="24"/>
  <c r="G15" i="24"/>
  <c r="G56" i="23"/>
  <c r="G55" i="23"/>
  <c r="G54" i="23"/>
  <c r="G53" i="23"/>
  <c r="G52" i="23"/>
  <c r="G51" i="23"/>
  <c r="G50" i="23"/>
  <c r="G49" i="23"/>
  <c r="G58" i="23" s="1"/>
  <c r="G49" i="19" s="1"/>
  <c r="G48" i="23"/>
  <c r="G39" i="23"/>
  <c r="G38" i="23"/>
  <c r="G37" i="23"/>
  <c r="G36" i="23"/>
  <c r="G35" i="23"/>
  <c r="G34" i="23"/>
  <c r="G33" i="23"/>
  <c r="G32" i="23"/>
  <c r="G31" i="23"/>
  <c r="G23" i="23"/>
  <c r="G22" i="23"/>
  <c r="G21" i="23"/>
  <c r="G20" i="23"/>
  <c r="G19" i="23"/>
  <c r="G18" i="23"/>
  <c r="G17" i="23"/>
  <c r="G16" i="23"/>
  <c r="G15" i="23"/>
  <c r="G56" i="22"/>
  <c r="G55" i="22"/>
  <c r="G54" i="22"/>
  <c r="G53" i="22"/>
  <c r="G52" i="22"/>
  <c r="G51" i="22"/>
  <c r="G50" i="22"/>
  <c r="G49" i="22"/>
  <c r="G48" i="22"/>
  <c r="G39" i="22"/>
  <c r="G38" i="22"/>
  <c r="G37" i="22"/>
  <c r="G36" i="22"/>
  <c r="G35" i="22"/>
  <c r="G34" i="22"/>
  <c r="G33" i="22"/>
  <c r="G32" i="22"/>
  <c r="G41" i="22" s="1"/>
  <c r="G41" i="19" s="1"/>
  <c r="G31" i="22"/>
  <c r="G23" i="22"/>
  <c r="G22" i="22"/>
  <c r="G21" i="22"/>
  <c r="G20" i="22"/>
  <c r="G19" i="22"/>
  <c r="G18" i="22"/>
  <c r="G17" i="22"/>
  <c r="G16" i="22"/>
  <c r="G15" i="22"/>
  <c r="G56" i="21"/>
  <c r="G55" i="21"/>
  <c r="G54" i="21"/>
  <c r="G53" i="21"/>
  <c r="G52" i="21"/>
  <c r="G51" i="21"/>
  <c r="G50" i="21"/>
  <c r="G49" i="21"/>
  <c r="G48" i="21"/>
  <c r="G39" i="21"/>
  <c r="G38" i="21"/>
  <c r="G37" i="21"/>
  <c r="G36" i="21"/>
  <c r="G35" i="21"/>
  <c r="G34" i="21"/>
  <c r="G33" i="21"/>
  <c r="G32" i="21"/>
  <c r="G31" i="21"/>
  <c r="G23" i="21"/>
  <c r="G22" i="21"/>
  <c r="G21" i="21"/>
  <c r="G20" i="21"/>
  <c r="G19" i="21"/>
  <c r="G18" i="21"/>
  <c r="G17" i="21"/>
  <c r="G16" i="21"/>
  <c r="G25" i="21" s="1"/>
  <c r="G15" i="21"/>
  <c r="G56" i="20"/>
  <c r="G55" i="20"/>
  <c r="G54" i="20"/>
  <c r="G53" i="20"/>
  <c r="G52" i="20"/>
  <c r="G51" i="20"/>
  <c r="G50" i="20"/>
  <c r="G49" i="20"/>
  <c r="G48" i="20"/>
  <c r="G39" i="20"/>
  <c r="G38" i="20"/>
  <c r="G37" i="20"/>
  <c r="G36" i="20"/>
  <c r="G35" i="20"/>
  <c r="G34" i="20"/>
  <c r="G33" i="20"/>
  <c r="G32" i="20"/>
  <c r="G31" i="20"/>
  <c r="G23" i="20"/>
  <c r="G22" i="20"/>
  <c r="G21" i="20"/>
  <c r="G20" i="20"/>
  <c r="G19" i="20"/>
  <c r="G18" i="20"/>
  <c r="G17" i="20"/>
  <c r="G16" i="20"/>
  <c r="G15" i="20"/>
  <c r="G109" i="19"/>
  <c r="G108" i="19"/>
  <c r="G107" i="19"/>
  <c r="G106" i="19"/>
  <c r="G105" i="19"/>
  <c r="G104" i="19"/>
  <c r="G103" i="19"/>
  <c r="G102" i="19"/>
  <c r="G101" i="19"/>
  <c r="G92" i="19"/>
  <c r="G91" i="19"/>
  <c r="G90" i="19"/>
  <c r="G89" i="19"/>
  <c r="G88" i="19"/>
  <c r="G87" i="19"/>
  <c r="G86" i="19"/>
  <c r="G85" i="19"/>
  <c r="G84" i="19"/>
  <c r="G76" i="19"/>
  <c r="G75" i="19"/>
  <c r="G74" i="19"/>
  <c r="G73" i="19"/>
  <c r="G72" i="19"/>
  <c r="G71" i="19"/>
  <c r="G70" i="19"/>
  <c r="G69" i="19"/>
  <c r="G68" i="19"/>
  <c r="C56" i="19"/>
  <c r="C53" i="19"/>
  <c r="C46" i="19"/>
  <c r="C39" i="19"/>
  <c r="C32" i="19"/>
  <c r="C25" i="19"/>
  <c r="J25" i="18"/>
  <c r="I25" i="18"/>
  <c r="H25" i="18" s="1"/>
  <c r="J24" i="18"/>
  <c r="I24" i="18"/>
  <c r="H24" i="18" s="1"/>
  <c r="J23" i="18"/>
  <c r="I23" i="18"/>
  <c r="H23" i="18"/>
  <c r="J22" i="18"/>
  <c r="I22" i="18"/>
  <c r="H22" i="18"/>
  <c r="J21" i="18"/>
  <c r="I21" i="18"/>
  <c r="H21" i="18" s="1"/>
  <c r="J16" i="18"/>
  <c r="I16" i="18"/>
  <c r="H16" i="18" s="1"/>
  <c r="J15" i="18"/>
  <c r="I15" i="18"/>
  <c r="H15" i="18" s="1"/>
  <c r="J14" i="18"/>
  <c r="I14" i="18"/>
  <c r="H14" i="18" s="1"/>
  <c r="J13" i="18"/>
  <c r="I13" i="18"/>
  <c r="H13" i="18"/>
  <c r="J12" i="18"/>
  <c r="I12" i="18"/>
  <c r="H12" i="18" s="1"/>
  <c r="G78" i="19" l="1"/>
  <c r="G25" i="20"/>
  <c r="G41" i="21"/>
  <c r="G34" i="19" s="1"/>
  <c r="G58" i="22"/>
  <c r="G42" i="19" s="1"/>
  <c r="G26" i="24"/>
  <c r="G54" i="19" s="1"/>
  <c r="G26" i="25"/>
  <c r="G57" i="19" s="1"/>
  <c r="G94" i="19"/>
  <c r="G20" i="19" s="1"/>
  <c r="G41" i="20"/>
  <c r="G27" i="19" s="1"/>
  <c r="G58" i="21"/>
  <c r="G35" i="19" s="1"/>
  <c r="G25" i="23"/>
  <c r="D28" i="18"/>
  <c r="G111" i="19"/>
  <c r="G21" i="19" s="1"/>
  <c r="G58" i="20"/>
  <c r="G28" i="19" s="1"/>
  <c r="G25" i="22"/>
  <c r="G41" i="23"/>
  <c r="G48" i="19" s="1"/>
  <c r="C3" i="23"/>
  <c r="C6" i="20"/>
  <c r="C7" i="20"/>
  <c r="G3" i="21"/>
  <c r="C6" i="23"/>
  <c r="C7" i="23"/>
  <c r="G3" i="24"/>
  <c r="C7" i="21"/>
  <c r="C7" i="22"/>
  <c r="C7" i="24"/>
  <c r="G3" i="20"/>
  <c r="G3" i="23"/>
  <c r="C6" i="21"/>
  <c r="C4" i="21"/>
  <c r="C3" i="20"/>
  <c r="C3" i="21"/>
  <c r="E3" i="20"/>
  <c r="E3" i="21"/>
  <c r="E3" i="22"/>
  <c r="C6" i="22"/>
  <c r="C4" i="24"/>
  <c r="C4" i="20"/>
  <c r="C4" i="22"/>
  <c r="C4" i="23"/>
  <c r="C6" i="24"/>
  <c r="G129" i="19"/>
  <c r="G132" i="19" s="1"/>
  <c r="C5" i="21"/>
  <c r="C5" i="22"/>
  <c r="C5" i="23"/>
  <c r="C5" i="24"/>
  <c r="C5" i="25"/>
  <c r="G3" i="25"/>
  <c r="E3" i="23"/>
  <c r="E3" i="25"/>
  <c r="C3" i="22"/>
  <c r="C3" i="24"/>
  <c r="H6" i="26"/>
  <c r="I6" i="26" s="1"/>
  <c r="H10" i="26"/>
  <c r="I10" i="26" s="1"/>
  <c r="H12" i="26"/>
  <c r="I12" i="26" s="1"/>
  <c r="G116" i="19"/>
  <c r="G19" i="19"/>
  <c r="H7" i="26"/>
  <c r="I7" i="26" s="1"/>
  <c r="H9" i="26"/>
  <c r="I9" i="26" s="1"/>
  <c r="H11" i="26"/>
  <c r="I11" i="26" s="1"/>
  <c r="H13" i="26"/>
  <c r="I13" i="26" s="1"/>
  <c r="H15" i="26"/>
  <c r="I15" i="26" s="1"/>
  <c r="H8" i="26"/>
  <c r="I8" i="26" s="1"/>
  <c r="H14" i="26"/>
  <c r="I14" i="26" s="1"/>
  <c r="G63" i="21"/>
  <c r="G65" i="21" s="1"/>
  <c r="G36" i="19" s="1"/>
  <c r="G33" i="19"/>
  <c r="G63" i="23"/>
  <c r="G65" i="23" s="1"/>
  <c r="G50" i="19" s="1"/>
  <c r="G47" i="19"/>
  <c r="G51" i="19" s="1"/>
  <c r="G26" i="19"/>
  <c r="G63" i="22"/>
  <c r="G65" i="22" s="1"/>
  <c r="G43" i="19" s="1"/>
  <c r="G40" i="19"/>
  <c r="D27" i="18"/>
  <c r="D31" i="18" s="1"/>
  <c r="A10" i="3"/>
  <c r="G67" i="22" l="1"/>
  <c r="G63" i="20"/>
  <c r="G65" i="20" s="1"/>
  <c r="G29" i="19" s="1"/>
  <c r="G67" i="21"/>
  <c r="G44" i="19"/>
  <c r="G30" i="19"/>
  <c r="G67" i="23"/>
  <c r="G67" i="20"/>
  <c r="F119" i="19" s="1"/>
  <c r="G37" i="19"/>
  <c r="F120" i="19" l="1"/>
  <c r="G120" i="19" s="1"/>
  <c r="F121" i="19" l="1"/>
  <c r="G121" i="19" s="1"/>
  <c r="G122" i="19"/>
  <c r="G134" i="19" s="1"/>
  <c r="G22" i="19" s="1"/>
  <c r="G23" i="19" s="1"/>
  <c r="G60" i="19" s="1"/>
  <c r="D23" i="9"/>
  <c r="F23" i="9"/>
  <c r="H23" i="9"/>
  <c r="D24" i="9"/>
  <c r="F24" i="9"/>
  <c r="H24" i="9"/>
  <c r="D25" i="9"/>
  <c r="F25" i="9"/>
  <c r="H25" i="9"/>
  <c r="D26" i="9"/>
  <c r="F26" i="9"/>
  <c r="H26" i="9"/>
  <c r="D27" i="9"/>
  <c r="F27" i="9"/>
  <c r="H27" i="9"/>
  <c r="D28" i="9"/>
  <c r="F28" i="9"/>
  <c r="H28" i="9"/>
  <c r="D29" i="9"/>
  <c r="F29" i="9"/>
  <c r="H29" i="9"/>
  <c r="D30" i="9"/>
  <c r="F30" i="9"/>
  <c r="H30" i="9"/>
  <c r="H22" i="9"/>
  <c r="F22" i="9"/>
  <c r="D22" i="9"/>
  <c r="B23" i="9"/>
  <c r="B24" i="9"/>
  <c r="B25" i="9"/>
  <c r="B26" i="9"/>
  <c r="B27" i="9"/>
  <c r="B28" i="9"/>
  <c r="B29" i="9"/>
  <c r="B30" i="9"/>
  <c r="B22" i="9"/>
  <c r="J25" i="9" l="1"/>
  <c r="J29" i="9"/>
  <c r="J30" i="9"/>
  <c r="J26" i="9"/>
  <c r="J27" i="9"/>
  <c r="J23" i="9"/>
  <c r="J22" i="9"/>
  <c r="J28" i="9"/>
  <c r="J24" i="9"/>
  <c r="S37" i="14"/>
  <c r="D37" i="14"/>
  <c r="V33" i="14"/>
  <c r="L33" i="14"/>
  <c r="L30" i="14"/>
  <c r="C30" i="14" l="1"/>
  <c r="B5" i="12"/>
  <c r="A18" i="14"/>
  <c r="U11" i="14"/>
  <c r="K11" i="14"/>
  <c r="A11" i="14"/>
  <c r="B7" i="12" l="1"/>
  <c r="B17" i="12"/>
  <c r="B15" i="12"/>
  <c r="C13" i="12"/>
  <c r="C11" i="12"/>
  <c r="G35" i="11"/>
  <c r="I35" i="11" s="1"/>
  <c r="G34" i="11"/>
  <c r="I34" i="11" s="1"/>
  <c r="G33" i="11"/>
  <c r="I33" i="11" s="1"/>
  <c r="G32" i="11"/>
  <c r="I32" i="11" s="1"/>
  <c r="G31" i="11"/>
  <c r="I31" i="11" s="1"/>
  <c r="I30" i="11"/>
  <c r="G30" i="11"/>
  <c r="G29" i="11"/>
  <c r="I29" i="11" s="1"/>
  <c r="G28" i="11"/>
  <c r="I28" i="11" s="1"/>
  <c r="G27" i="11"/>
  <c r="I27" i="11" s="1"/>
  <c r="G26" i="11"/>
  <c r="I26" i="11" s="1"/>
  <c r="G25" i="11"/>
  <c r="I25" i="11" s="1"/>
  <c r="G20" i="11"/>
  <c r="I20" i="11" s="1"/>
  <c r="G19" i="11"/>
  <c r="I19" i="11" s="1"/>
  <c r="G18" i="11"/>
  <c r="I18" i="11" s="1"/>
  <c r="G17" i="11"/>
  <c r="I17" i="11" s="1"/>
  <c r="G16" i="11"/>
  <c r="I16" i="11" s="1"/>
  <c r="I15" i="11"/>
  <c r="G15" i="11"/>
  <c r="G14" i="11"/>
  <c r="I14" i="11" s="1"/>
  <c r="G13" i="11"/>
  <c r="I13" i="11" s="1"/>
  <c r="G12" i="11"/>
  <c r="I12" i="11" s="1"/>
  <c r="G11" i="11"/>
  <c r="I11" i="11" s="1"/>
  <c r="G10" i="11"/>
  <c r="I10" i="11" s="1"/>
  <c r="G6" i="11"/>
  <c r="C6" i="11"/>
  <c r="G5" i="11"/>
  <c r="C5" i="11"/>
  <c r="R9" i="9"/>
  <c r="R10" i="9"/>
  <c r="I21" i="11" l="1"/>
  <c r="I36" i="11"/>
  <c r="M52" i="10"/>
  <c r="L4" i="10"/>
  <c r="H4" i="10"/>
  <c r="I38" i="11" l="1"/>
  <c r="O27" i="9"/>
  <c r="G19" i="9"/>
  <c r="S14" i="9" l="1"/>
  <c r="T19" i="9"/>
  <c r="T18" i="9"/>
  <c r="N19" i="9" l="1"/>
  <c r="H18" i="9"/>
  <c r="T23" i="9" s="1"/>
  <c r="L16" i="9"/>
  <c r="F11" i="9"/>
  <c r="G14" i="9"/>
  <c r="P8" i="9"/>
  <c r="Q12" i="9"/>
  <c r="Q11" i="9"/>
  <c r="H9" i="9"/>
  <c r="G8" i="9"/>
  <c r="G7" i="9"/>
  <c r="P23" i="9" l="1"/>
  <c r="R23" i="9"/>
  <c r="R25" i="9" s="1"/>
  <c r="N18" i="9"/>
  <c r="R24" i="9" l="1"/>
  <c r="P25" i="9"/>
  <c r="O28" i="9" s="1"/>
  <c r="O29" i="9" s="1"/>
  <c r="P24" i="9"/>
  <c r="T25" i="9"/>
  <c r="T24" i="9"/>
  <c r="A41" i="7"/>
  <c r="A40" i="7"/>
  <c r="A31" i="7"/>
  <c r="B26" i="7"/>
  <c r="B25" i="7"/>
  <c r="A22" i="7"/>
  <c r="A21" i="7"/>
  <c r="A20" i="7"/>
  <c r="A19" i="7"/>
  <c r="A18" i="7"/>
  <c r="B15" i="7"/>
  <c r="G6" i="6"/>
  <c r="G5" i="6"/>
  <c r="C6" i="6"/>
  <c r="C5" i="6"/>
  <c r="F12" i="19" l="1"/>
  <c r="G5" i="5"/>
  <c r="G6" i="5"/>
  <c r="C6" i="5"/>
  <c r="C5" i="5"/>
  <c r="G10" i="6"/>
  <c r="I10" i="6" s="1"/>
  <c r="G11" i="6"/>
  <c r="I11" i="6" s="1"/>
  <c r="G12" i="6"/>
  <c r="I12" i="6" s="1"/>
  <c r="G13" i="6"/>
  <c r="I13" i="6" s="1"/>
  <c r="G14" i="6"/>
  <c r="I14" i="6" s="1"/>
  <c r="G15" i="6"/>
  <c r="I15" i="6" s="1"/>
  <c r="G16" i="6"/>
  <c r="I16" i="6" s="1"/>
  <c r="G17" i="6"/>
  <c r="I17" i="6" s="1"/>
  <c r="G18" i="6"/>
  <c r="I18" i="6" s="1"/>
  <c r="G19" i="6"/>
  <c r="I19" i="6" s="1"/>
  <c r="G20" i="6"/>
  <c r="I20" i="6" s="1"/>
  <c r="G25" i="6"/>
  <c r="I25" i="6" s="1"/>
  <c r="G26" i="6"/>
  <c r="I26" i="6"/>
  <c r="G27" i="6"/>
  <c r="I27" i="6" s="1"/>
  <c r="G28" i="6"/>
  <c r="I28" i="6" s="1"/>
  <c r="G29" i="6"/>
  <c r="I29" i="6" s="1"/>
  <c r="G30" i="6"/>
  <c r="I30" i="6"/>
  <c r="G31" i="6"/>
  <c r="I31" i="6" s="1"/>
  <c r="G32" i="6"/>
  <c r="I32" i="6" s="1"/>
  <c r="G33" i="6"/>
  <c r="I33" i="6" s="1"/>
  <c r="G34" i="6"/>
  <c r="I34" i="6"/>
  <c r="G35" i="6"/>
  <c r="I35" i="6" s="1"/>
  <c r="G10" i="5"/>
  <c r="I10" i="5" s="1"/>
  <c r="G11" i="5"/>
  <c r="I11" i="5"/>
  <c r="G12" i="5"/>
  <c r="I12" i="5" s="1"/>
  <c r="G13" i="5"/>
  <c r="I13" i="5" s="1"/>
  <c r="G14" i="5"/>
  <c r="I14" i="5" s="1"/>
  <c r="G15" i="5"/>
  <c r="I15" i="5"/>
  <c r="G16" i="5"/>
  <c r="I16" i="5" s="1"/>
  <c r="G17" i="5"/>
  <c r="I17" i="5" s="1"/>
  <c r="G18" i="5"/>
  <c r="I18" i="5" s="1"/>
  <c r="G19" i="5"/>
  <c r="I19" i="5"/>
  <c r="G20" i="5"/>
  <c r="I20" i="5" s="1"/>
  <c r="G25" i="5"/>
  <c r="I25" i="5" s="1"/>
  <c r="I36" i="5" s="1"/>
  <c r="G26" i="5"/>
  <c r="I26" i="5" s="1"/>
  <c r="G27" i="5"/>
  <c r="I27" i="5" s="1"/>
  <c r="G28" i="5"/>
  <c r="I28" i="5" s="1"/>
  <c r="G29" i="5"/>
  <c r="I29" i="5" s="1"/>
  <c r="G30" i="5"/>
  <c r="I30" i="5" s="1"/>
  <c r="G31" i="5"/>
  <c r="I31" i="5" s="1"/>
  <c r="G32" i="5"/>
  <c r="I32" i="5" s="1"/>
  <c r="G33" i="5"/>
  <c r="I33" i="5" s="1"/>
  <c r="G34" i="5"/>
  <c r="I34" i="5" s="1"/>
  <c r="G35" i="5"/>
  <c r="I35" i="5" s="1"/>
  <c r="I21" i="6" l="1"/>
  <c r="I38" i="6" s="1"/>
  <c r="I21" i="5"/>
  <c r="I38" i="5" s="1"/>
  <c r="I36" i="6"/>
  <c r="I40" i="5" l="1"/>
  <c r="I42" i="5" s="1"/>
  <c r="L24" i="6"/>
  <c r="A47" i="3" l="1"/>
  <c r="A51" i="3" l="1"/>
  <c r="A54" i="3"/>
  <c r="B54" i="3" s="1"/>
  <c r="A53" i="3"/>
  <c r="B53" i="3" s="1"/>
  <c r="A52" i="3"/>
  <c r="F27" i="3"/>
  <c r="G25" i="3"/>
  <c r="G23" i="3"/>
  <c r="A43" i="3"/>
  <c r="J12" i="3"/>
  <c r="I20" i="3"/>
  <c r="I18" i="3"/>
  <c r="I16" i="3"/>
  <c r="I14" i="3"/>
  <c r="A9" i="3"/>
  <c r="A8" i="3"/>
  <c r="A7" i="3"/>
  <c r="A56" i="3" l="1"/>
  <c r="B56" i="3" s="1"/>
  <c r="A55" i="3"/>
  <c r="B55" i="3" s="1"/>
  <c r="A39" i="3" s="1"/>
  <c r="G31" i="3" l="1"/>
  <c r="G29" i="3" l="1"/>
  <c r="G35" i="3" l="1"/>
  <c r="G33"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 Fisher</author>
  </authors>
  <commentList>
    <comment ref="A2" authorId="0" shapeId="0" xr:uid="{A45406A3-E278-460F-8132-63754ED704FA}">
      <text>
        <r>
          <rPr>
            <b/>
            <sz val="9"/>
            <color indexed="81"/>
            <rFont val="Tahoma"/>
            <family val="2"/>
          </rPr>
          <t>A. Fisher:</t>
        </r>
        <r>
          <rPr>
            <sz val="9"/>
            <color indexed="81"/>
            <rFont val="Tahoma"/>
            <family val="2"/>
          </rPr>
          <t xml:space="preserve">
Sheet Protection: 1234
</t>
        </r>
      </text>
    </comment>
    <comment ref="A11" authorId="0" shapeId="0" xr:uid="{00000000-0006-0000-0200-000001000000}">
      <text>
        <r>
          <rPr>
            <b/>
            <sz val="9"/>
            <color indexed="81"/>
            <rFont val="Tahoma"/>
            <family val="2"/>
          </rPr>
          <t>Note:</t>
        </r>
        <r>
          <rPr>
            <sz val="9"/>
            <color indexed="81"/>
            <rFont val="Tahoma"/>
            <family val="2"/>
          </rPr>
          <t xml:space="preserve">
Class A - On System
               Type S, Full FDOT specs
Class B - Off System, Estimate &gt;10M
               Type S, Full FDOT specs
Class C - Off the State and National Highway Systems and includes structural components
               Type S or M, Full FDOT specs, or FDOT specs only for structures components &amp; Local/Big 4 for the rest.
Class D - Off System, All others
               Type M, Any &amp; all per the contract documents.
</t>
        </r>
        <r>
          <rPr>
            <b/>
            <sz val="9"/>
            <color indexed="81"/>
            <rFont val="Tahoma"/>
            <family val="2"/>
          </rPr>
          <t>Class:</t>
        </r>
        <r>
          <rPr>
            <sz val="9"/>
            <color indexed="81"/>
            <rFont val="Tahoma"/>
            <family val="2"/>
          </rPr>
          <t xml:space="preserve">
Class A - On the State or National Highway Systems
Class B - Off the State and National Highway Systems with an estimated construction value of $10 million or greater.
Class C - Off the State and National Highway Systems and includes structural components:
 a vehicular bridge
 pedestrian bridge over a roadway
 box culvert meeting the definition of a bridge as stated in 23 CFR
305</t>
        </r>
        <r>
          <rPr>
            <i/>
            <sz val="9"/>
            <color indexed="81"/>
            <rFont val="Tahoma"/>
            <family val="2"/>
          </rPr>
          <t xml:space="preserve">
</t>
        </r>
        <r>
          <rPr>
            <sz val="9"/>
            <color indexed="81"/>
            <rFont val="Tahoma"/>
            <family val="2"/>
          </rPr>
          <t xml:space="preserve">Class D - Off the State and National Highway Systems, may include structural components:
 pedestrian bridges not over a roadway
 bridges on shared use path not over a roadway
 box culverts that do not meet the definition of a bridge as stated in 23 CFR 305
</t>
        </r>
        <r>
          <rPr>
            <b/>
            <sz val="9"/>
            <color indexed="81"/>
            <rFont val="Tahoma"/>
            <family val="2"/>
          </rPr>
          <t>Type:</t>
        </r>
        <r>
          <rPr>
            <sz val="9"/>
            <color indexed="81"/>
            <rFont val="Tahoma"/>
            <family val="2"/>
          </rPr>
          <t xml:space="preserve">
Type S - State Materials Certification
Type M - Mix of the two
Type L - Local Materials Certification</t>
        </r>
      </text>
    </comment>
    <comment ref="A12" authorId="0" shapeId="0" xr:uid="{00000000-0006-0000-0200-000002000000}">
      <text>
        <r>
          <rPr>
            <b/>
            <sz val="9"/>
            <color indexed="81"/>
            <rFont val="Tahoma"/>
            <family val="2"/>
          </rPr>
          <t>A project is considered critical if it contains a bridge, a box culvert or construction value of $10 million or more.</t>
        </r>
      </text>
    </comment>
    <comment ref="B17" authorId="0" shapeId="0" xr:uid="{00000000-0006-0000-0200-000003000000}">
      <text>
        <r>
          <rPr>
            <b/>
            <sz val="9"/>
            <color indexed="81"/>
            <rFont val="Tahoma"/>
            <family val="2"/>
          </rPr>
          <t>Note:</t>
        </r>
        <r>
          <rPr>
            <sz val="9"/>
            <color indexed="81"/>
            <rFont val="Tahoma"/>
            <family val="2"/>
          </rPr>
          <t xml:space="preserve">
ON SYSTEM and CRITICAL JOBS: must use the FDOT Specs. (Plus)
OFF SYSTEM: Local, with Big 4, Florida Green Book, w/FDOT acceptance.</t>
        </r>
      </text>
    </comment>
    <comment ref="G17" authorId="0" shapeId="0" xr:uid="{00000000-0006-0000-0200-000004000000}">
      <text>
        <r>
          <rPr>
            <b/>
            <sz val="9"/>
            <color indexed="81"/>
            <rFont val="Tahoma"/>
            <family val="2"/>
          </rPr>
          <t>Example:</t>
        </r>
        <r>
          <rPr>
            <sz val="9"/>
            <color indexed="81"/>
            <rFont val="Tahoma"/>
            <family val="2"/>
          </rPr>
          <t xml:space="preserve">
Local agency specifications, with
Big four current specifications, and
FDOT Spec and Index for 2015
</t>
        </r>
        <r>
          <rPr>
            <b/>
            <sz val="9"/>
            <color indexed="81"/>
            <rFont val="Tahoma"/>
            <family val="2"/>
          </rPr>
          <t>Note anything that could Modify.</t>
        </r>
      </text>
    </comment>
    <comment ref="B18" authorId="0" shapeId="0" xr:uid="{00000000-0006-0000-0200-000005000000}">
      <text>
        <r>
          <rPr>
            <b/>
            <sz val="9"/>
            <color indexed="81"/>
            <rFont val="Tahoma"/>
            <family val="2"/>
          </rPr>
          <t>Note:</t>
        </r>
        <r>
          <rPr>
            <sz val="9"/>
            <color indexed="81"/>
            <rFont val="Tahoma"/>
            <family val="2"/>
          </rPr>
          <t xml:space="preserve">
1:50 = 2.00% Standard Cross Slope
1:20 = 5.00% Max Sidewalk Grade (PPM 8.6.4)
1:12 = 8.33% (New Curb Ramps)
1:10 = 10.00% for up to a 6" Max rise
1:8 = 12.50% for up to 3" Max rise
Index 304, Pg. 1, Note 3.
Dome's Note 9
10" drop within 2' of sidewalk (PPM)</t>
        </r>
      </text>
    </comment>
    <comment ref="G18" authorId="0" shapeId="0" xr:uid="{00000000-0006-0000-0200-000006000000}">
      <text>
        <r>
          <rPr>
            <b/>
            <sz val="9"/>
            <color indexed="81"/>
            <rFont val="Tahoma"/>
            <family val="2"/>
          </rPr>
          <t>Example:</t>
        </r>
        <r>
          <rPr>
            <sz val="9"/>
            <color indexed="81"/>
            <rFont val="Tahoma"/>
            <family val="2"/>
          </rPr>
          <t xml:space="preserve">
Per the Agency (Name)
Or
Review of project found …….. since last review.
Or
No ADA items are complete at this time
Or
No ADA items on this project</t>
        </r>
      </text>
    </comment>
    <comment ref="B19" authorId="0" shapeId="0" xr:uid="{00000000-0006-0000-0200-000007000000}">
      <text>
        <r>
          <rPr>
            <b/>
            <sz val="9"/>
            <color indexed="81"/>
            <rFont val="Tahoma"/>
            <family val="2"/>
          </rPr>
          <t>Note:</t>
        </r>
        <r>
          <rPr>
            <sz val="9"/>
            <color indexed="81"/>
            <rFont val="Tahoma"/>
            <family val="2"/>
          </rPr>
          <t xml:space="preserve">
Make sure there is enough oversight based on the operation currently being performed on the jobsite.</t>
        </r>
      </text>
    </comment>
    <comment ref="G19" authorId="0" shapeId="0" xr:uid="{00000000-0006-0000-0200-000008000000}">
      <text>
        <r>
          <rPr>
            <b/>
            <sz val="9"/>
            <color indexed="81"/>
            <rFont val="Tahoma"/>
            <family val="2"/>
          </rPr>
          <t xml:space="preserve">Example:
</t>
        </r>
        <r>
          <rPr>
            <sz val="9"/>
            <color indexed="81"/>
            <rFont val="Tahoma"/>
            <family val="2"/>
          </rPr>
          <t>Staff:
Alan (Full Time)
Chris (Part Time)
Michael (Part Time)</t>
        </r>
      </text>
    </comment>
    <comment ref="H19" authorId="0" shapeId="0" xr:uid="{00000000-0006-0000-0200-000009000000}">
      <text>
        <r>
          <rPr>
            <b/>
            <sz val="9"/>
            <color indexed="81"/>
            <rFont val="Tahoma"/>
            <family val="2"/>
          </rPr>
          <t>Example:</t>
        </r>
        <r>
          <rPr>
            <sz val="9"/>
            <color indexed="81"/>
            <rFont val="Tahoma"/>
            <family val="2"/>
          </rPr>
          <t xml:space="preserve">
Current operations may need staffing to be addressed/adjusted as needed.</t>
        </r>
      </text>
    </comment>
    <comment ref="G20" authorId="0" shapeId="0" xr:uid="{00000000-0006-0000-0200-00000A000000}">
      <text>
        <r>
          <rPr>
            <b/>
            <sz val="9"/>
            <color indexed="81"/>
            <rFont val="Tahoma"/>
            <family val="2"/>
          </rPr>
          <t>Example:</t>
        </r>
        <r>
          <rPr>
            <sz val="9"/>
            <color indexed="81"/>
            <rFont val="Tahoma"/>
            <family val="2"/>
          </rPr>
          <t xml:space="preserve">
Dailies dated (DATE) are in hand.</t>
        </r>
      </text>
    </comment>
    <comment ref="H20" authorId="0" shapeId="0" xr:uid="{00000000-0006-0000-0200-00000B000000}">
      <text>
        <r>
          <rPr>
            <b/>
            <sz val="9"/>
            <color indexed="81"/>
            <rFont val="Tahoma"/>
            <family val="2"/>
          </rPr>
          <t>Example:</t>
        </r>
        <r>
          <rPr>
            <sz val="9"/>
            <color indexed="81"/>
            <rFont val="Tahoma"/>
            <family val="2"/>
          </rPr>
          <t xml:space="preserve">
Dailies are not currently in hand at time of review. Dailies need to be brought current in the files.</t>
        </r>
      </text>
    </comment>
    <comment ref="G21" authorId="0" shapeId="0" xr:uid="{00000000-0006-0000-0200-00000C000000}">
      <text>
        <r>
          <rPr>
            <b/>
            <sz val="9"/>
            <color indexed="81"/>
            <rFont val="Tahoma"/>
            <family val="2"/>
          </rPr>
          <t>Example:</t>
        </r>
        <r>
          <rPr>
            <sz val="9"/>
            <color indexed="81"/>
            <rFont val="Tahoma"/>
            <family val="2"/>
          </rPr>
          <t xml:space="preserve">
Per the Agency (Name) Or
Issue #2: Broken Valve Box Sta. 123+45 Rt. Found or Opened (Date) / Fixed or Closed (Date)
Issue #1: Wrong concrete design mix placed on jobsite. Found 13Jan14 / Fixed 25Jan14</t>
        </r>
      </text>
    </comment>
    <comment ref="H21" authorId="0" shapeId="0" xr:uid="{00000000-0006-0000-0200-00000D000000}">
      <text>
        <r>
          <rPr>
            <b/>
            <sz val="9"/>
            <color indexed="81"/>
            <rFont val="Tahoma"/>
            <family val="2"/>
          </rPr>
          <t>Example:</t>
        </r>
        <r>
          <rPr>
            <sz val="9"/>
            <color indexed="81"/>
            <rFont val="Tahoma"/>
            <family val="2"/>
          </rPr>
          <t xml:space="preserve">
Issue #1 Repair is scheduled for (DATE) or
Issue #1 Repair will be done closer to project completion.</t>
        </r>
      </text>
    </comment>
    <comment ref="B23" authorId="0" shapeId="0" xr:uid="{00000000-0006-0000-0200-00000E000000}">
      <text>
        <r>
          <rPr>
            <b/>
            <sz val="9"/>
            <color indexed="81"/>
            <rFont val="Tahoma"/>
            <family val="2"/>
          </rPr>
          <t xml:space="preserve">NOTE:
</t>
        </r>
        <r>
          <rPr>
            <b/>
            <sz val="9"/>
            <color indexed="81"/>
            <rFont val="Tahoma"/>
            <family val="2"/>
          </rPr>
          <t>10)</t>
        </r>
        <r>
          <rPr>
            <sz val="9"/>
            <color indexed="81"/>
            <rFont val="Tahoma"/>
            <family val="2"/>
          </rPr>
          <t xml:space="preserve"> The project was constructed as planned and no major delays occurred due to field changes.
</t>
        </r>
        <r>
          <rPr>
            <b/>
            <sz val="9"/>
            <color indexed="81"/>
            <rFont val="Tahoma"/>
            <family val="2"/>
          </rPr>
          <t>1</t>
        </r>
        <r>
          <rPr>
            <sz val="9"/>
            <color indexed="81"/>
            <rFont val="Tahoma"/>
            <family val="2"/>
          </rPr>
          <t xml:space="preserve"> Not constructed as planned, resulting in major project delays.
</t>
        </r>
        <r>
          <rPr>
            <b/>
            <sz val="9"/>
            <color indexed="81"/>
            <rFont val="Tahoma"/>
            <family val="2"/>
          </rPr>
          <t>2</t>
        </r>
        <r>
          <rPr>
            <sz val="9"/>
            <color indexed="81"/>
            <rFont val="Tahoma"/>
            <family val="2"/>
          </rPr>
          <t xml:space="preserve"> Project was constructed as planned, with minimal changes and/or delays required.
</t>
        </r>
        <r>
          <rPr>
            <b/>
            <sz val="9"/>
            <color indexed="81"/>
            <rFont val="Tahoma"/>
            <family val="2"/>
          </rPr>
          <t>3</t>
        </r>
        <r>
          <rPr>
            <sz val="9"/>
            <color indexed="81"/>
            <rFont val="Tahoma"/>
            <family val="2"/>
          </rPr>
          <t xml:space="preserve"> Project was constructed as planned, no delays to project.
The project was constructed as planned and no major delays occurred due to field changes.</t>
        </r>
      </text>
    </comment>
    <comment ref="G23" authorId="0" shapeId="0" xr:uid="{00000000-0006-0000-0200-00000F000000}">
      <text>
        <r>
          <rPr>
            <b/>
            <sz val="9"/>
            <color indexed="81"/>
            <rFont val="Tahoma"/>
            <family val="2"/>
          </rPr>
          <t xml:space="preserve">Example:
</t>
        </r>
        <r>
          <rPr>
            <sz val="9"/>
            <color indexed="81"/>
            <rFont val="Tahoma"/>
            <family val="2"/>
          </rPr>
          <t xml:space="preserve">CO # 1 Description (Status) &lt; Pending, Received, Etc..
Concurred: (Who) (DATE)
</t>
        </r>
      </text>
    </comment>
    <comment ref="G24" authorId="0" shapeId="0" xr:uid="{00000000-0006-0000-0200-000010000000}">
      <text>
        <r>
          <rPr>
            <b/>
            <sz val="9"/>
            <color indexed="81"/>
            <rFont val="Tahoma"/>
            <family val="2"/>
          </rPr>
          <t xml:space="preserve">Example:
</t>
        </r>
        <r>
          <rPr>
            <sz val="9"/>
            <color indexed="81"/>
            <rFont val="Tahoma"/>
            <family val="2"/>
          </rPr>
          <t>See above CO('s) # 1,2,3,4,Etc.</t>
        </r>
        <r>
          <rPr>
            <b/>
            <sz val="9"/>
            <color indexed="81"/>
            <rFont val="Tahoma"/>
            <family val="2"/>
          </rPr>
          <t xml:space="preserve">
Or if only for plan revisions
</t>
        </r>
        <r>
          <rPr>
            <sz val="9"/>
            <color indexed="81"/>
            <rFont val="Tahoma"/>
            <family val="2"/>
          </rPr>
          <t>CO # 2 Intersection Addition (Received)
Concurred: FO 15 Jan 02</t>
        </r>
      </text>
    </comment>
    <comment ref="G25" authorId="0" shapeId="0" xr:uid="{00000000-0006-0000-0200-000012000000}">
      <text>
        <r>
          <rPr>
            <b/>
            <sz val="9"/>
            <color indexed="81"/>
            <rFont val="Tahoma"/>
            <family val="2"/>
          </rPr>
          <t xml:space="preserve">Example:
</t>
        </r>
        <r>
          <rPr>
            <sz val="9"/>
            <color indexed="81"/>
            <rFont val="Tahoma"/>
            <family val="2"/>
          </rPr>
          <t xml:space="preserve">See above CO('s) # 1,2,3,4,Etc.
</t>
        </r>
        <r>
          <rPr>
            <b/>
            <sz val="9"/>
            <color indexed="81"/>
            <rFont val="Tahoma"/>
            <family val="2"/>
          </rPr>
          <t>Or if only for weather/holiday</t>
        </r>
        <r>
          <rPr>
            <sz val="9"/>
            <color indexed="81"/>
            <rFont val="Tahoma"/>
            <family val="2"/>
          </rPr>
          <t xml:space="preserve">
CO # 3 Weather 6 days (Received)
Concurred: ND 19 Aug 03</t>
        </r>
      </text>
    </comment>
    <comment ref="B26" authorId="0" shapeId="0" xr:uid="{00000000-0006-0000-0200-000013000000}">
      <text>
        <r>
          <rPr>
            <b/>
            <sz val="9"/>
            <color indexed="81"/>
            <rFont val="Tahoma"/>
            <family val="2"/>
          </rPr>
          <t>Note:</t>
        </r>
        <r>
          <rPr>
            <sz val="9"/>
            <color indexed="81"/>
            <rFont val="Tahoma"/>
            <family val="2"/>
          </rPr>
          <t xml:space="preserve">
Should be getting one each month (with Invoice) And uploading to LAPIT.
</t>
        </r>
        <r>
          <rPr>
            <b/>
            <sz val="9"/>
            <color indexed="81"/>
            <rFont val="Tahoma"/>
            <family val="2"/>
          </rPr>
          <t>8)
1</t>
        </r>
        <r>
          <rPr>
            <sz val="9"/>
            <color indexed="81"/>
            <rFont val="Tahoma"/>
            <family val="2"/>
          </rPr>
          <t xml:space="preserve"> The Agency did not submit updated project schedules when requested and did not
communicate the reason for the delay to the Department.
</t>
        </r>
        <r>
          <rPr>
            <b/>
            <sz val="9"/>
            <color indexed="81"/>
            <rFont val="Tahoma"/>
            <family val="2"/>
          </rPr>
          <t>2</t>
        </r>
        <r>
          <rPr>
            <sz val="9"/>
            <color indexed="81"/>
            <rFont val="Tahoma"/>
            <family val="2"/>
          </rPr>
          <t xml:space="preserve"> The Agency submitted updated project schedules when requested, and any delays were
communicated to the Department.
</t>
        </r>
        <r>
          <rPr>
            <b/>
            <sz val="9"/>
            <color indexed="81"/>
            <rFont val="Tahoma"/>
            <family val="2"/>
          </rPr>
          <t>3</t>
        </r>
        <r>
          <rPr>
            <sz val="9"/>
            <color indexed="81"/>
            <rFont val="Tahoma"/>
            <family val="2"/>
          </rPr>
          <t xml:space="preserve"> The Agency submitted updated project schedules when requested without exception.
</t>
        </r>
        <r>
          <rPr>
            <b/>
            <sz val="9"/>
            <color indexed="81"/>
            <rFont val="Tahoma"/>
            <family val="2"/>
          </rPr>
          <t>N/A</t>
        </r>
        <r>
          <rPr>
            <sz val="9"/>
            <color indexed="81"/>
            <rFont val="Tahoma"/>
            <family val="2"/>
          </rPr>
          <t xml:space="preserve"> Not Applicable (No updates to project schedule.)</t>
        </r>
      </text>
    </comment>
    <comment ref="G26" authorId="0" shapeId="0" xr:uid="{00000000-0006-0000-0200-000014000000}">
      <text>
        <r>
          <rPr>
            <b/>
            <sz val="9"/>
            <color indexed="81"/>
            <rFont val="Tahoma"/>
            <family val="2"/>
          </rPr>
          <t>Example:</t>
        </r>
        <r>
          <rPr>
            <sz val="9"/>
            <color indexed="81"/>
            <rFont val="Tahoma"/>
            <family val="2"/>
          </rPr>
          <t xml:space="preserve">
Schedule dated: (DATE) in hand.</t>
        </r>
      </text>
    </comment>
    <comment ref="H26" authorId="0" shapeId="0" xr:uid="{00000000-0006-0000-0200-000015000000}">
      <text>
        <r>
          <rPr>
            <b/>
            <sz val="9"/>
            <color indexed="81"/>
            <rFont val="Tahoma"/>
            <family val="2"/>
          </rPr>
          <t>Example:</t>
        </r>
        <r>
          <rPr>
            <sz val="9"/>
            <color indexed="81"/>
            <rFont val="Tahoma"/>
            <family val="2"/>
          </rPr>
          <t xml:space="preserve">
Schedule not in hand at time of review.</t>
        </r>
      </text>
    </comment>
    <comment ref="G28" authorId="0" shapeId="0" xr:uid="{00000000-0006-0000-0200-000016000000}">
      <text>
        <r>
          <rPr>
            <b/>
            <sz val="9"/>
            <color indexed="81"/>
            <rFont val="Tahoma"/>
            <family val="2"/>
          </rPr>
          <t>Example:</t>
        </r>
        <r>
          <rPr>
            <sz val="9"/>
            <color indexed="81"/>
            <rFont val="Tahoma"/>
            <family val="2"/>
          </rPr>
          <t xml:space="preserve">
Using the TCP in the plans Or,
Using Index's 601, 602, Etc.…(Per the Plans) Or,
Using Alternate TCP signed and sealed by contractor (Who and Date)</t>
        </r>
      </text>
    </comment>
    <comment ref="B29" authorId="0" shapeId="0" xr:uid="{00000000-0006-0000-0200-000017000000}">
      <text>
        <r>
          <rPr>
            <b/>
            <sz val="9"/>
            <color indexed="81"/>
            <rFont val="Tahoma"/>
            <family val="2"/>
          </rPr>
          <t xml:space="preserve">Notes:
Clear Zone Widths Index 600 Sheet 3
Speed (MPH), Travel Lane, Auxiliary Lane
60-70             30'              18'
55                  24'              14'
45-50             18'              10'
30-40             14'              10'
C&amp;G                         4' back of Curb
</t>
        </r>
        <r>
          <rPr>
            <b/>
            <u/>
            <sz val="9"/>
            <color indexed="81"/>
            <rFont val="Tahoma"/>
            <family val="2"/>
          </rPr>
          <t>Spec 102-3.2 still requires:</t>
        </r>
        <r>
          <rPr>
            <b/>
            <sz val="9"/>
            <color indexed="81"/>
            <rFont val="Tahoma"/>
            <family val="2"/>
          </rPr>
          <t xml:space="preserve">
6. Conducts daily daytime and weekly nighttime inspections of projects with predominately daytime work activities, and daily nighttime and weekly daytime inspections of projects with predominantly nighttime work activities of all traffic control devices, traffic flow, pedestrian, bicyclist, and business accommodations.
</t>
        </r>
        <r>
          <rPr>
            <b/>
            <u/>
            <sz val="9"/>
            <color indexed="81"/>
            <rFont val="Tahoma"/>
            <family val="2"/>
          </rPr>
          <t>Spec 102-9.1</t>
        </r>
        <r>
          <rPr>
            <b/>
            <sz val="9"/>
            <color indexed="81"/>
            <rFont val="Tahoma"/>
            <family val="2"/>
          </rPr>
          <t xml:space="preserve">
The CDS shall submit a monthly certification on letterhead that the channelizing devices mentioned above installed/used within the work zone meet acceptable standards as outlined in ATSSA Quality Guidelines for Temporary Traffic Control Devices and Features.
If the Contractor chooses to provide and maintain cones, the Contractor must submit a monthly certification on letterhead that all cones installed/used within the work zone meet acceptable standards as outlined in ATSSA Quality Guidelines for Temporary Traffic Control Devices and Features, and the CDS shall submit the monthly certification for any other channelizing devices installed/used within the work zone. 
The certification shall include the following statement, </t>
        </r>
        <r>
          <rPr>
            <b/>
            <u/>
            <sz val="9"/>
            <color indexed="81"/>
            <rFont val="Tahoma"/>
            <family val="2"/>
          </rPr>
          <t>“I certify that I have provided and maintained the following devices &lt;list devices covered under the certification&gt; in accordance with the ATSSA Quality Guidelines for Temporary Traffic Control Devices and Features.”</t>
        </r>
      </text>
    </comment>
    <comment ref="G29" authorId="0" shapeId="0" xr:uid="{00000000-0006-0000-0200-000018000000}">
      <text>
        <r>
          <rPr>
            <b/>
            <sz val="9"/>
            <color indexed="81"/>
            <rFont val="Tahoma"/>
            <family val="2"/>
          </rPr>
          <t>Example:</t>
        </r>
        <r>
          <rPr>
            <sz val="9"/>
            <color indexed="81"/>
            <rFont val="Tahoma"/>
            <family val="2"/>
          </rPr>
          <t xml:space="preserve">
Per the Agency (Name) contractors WTS is conducting MOT reviews of the project &amp; 
Monthly MOT Review by CDS dated (DATE) is in hand.
Channelizing Device Supplier (CDS)</t>
        </r>
      </text>
    </comment>
    <comment ref="H29" authorId="0" shapeId="0" xr:uid="{00000000-0006-0000-0200-000019000000}">
      <text>
        <r>
          <rPr>
            <b/>
            <sz val="9"/>
            <color indexed="81"/>
            <rFont val="Tahoma"/>
            <family val="2"/>
          </rPr>
          <t xml:space="preserve">Example:
</t>
        </r>
        <r>
          <rPr>
            <sz val="9"/>
            <color indexed="81"/>
            <rFont val="Tahoma"/>
            <family val="2"/>
          </rPr>
          <t>Monthly MOT reviews by CDS is more than a month old.
Channelizing Device Supplier (CDS)</t>
        </r>
      </text>
    </comment>
    <comment ref="B30" authorId="0" shapeId="0" xr:uid="{00000000-0006-0000-0200-00001A000000}">
      <text>
        <r>
          <rPr>
            <sz val="9"/>
            <color indexed="81"/>
            <rFont val="Tahoma"/>
            <family val="2"/>
          </rPr>
          <t>Specification 104-5 including (3b)
Erosion Control Plan will be governed by 
7-1.1, 7-2.2, 7-8.1, 7-8.2, and Section 104</t>
        </r>
      </text>
    </comment>
    <comment ref="G30" authorId="0" shapeId="0" xr:uid="{00000000-0006-0000-0200-00001B000000}">
      <text>
        <r>
          <rPr>
            <b/>
            <sz val="9"/>
            <color indexed="81"/>
            <rFont val="Tahoma"/>
            <family val="2"/>
          </rPr>
          <t xml:space="preserve">Example:
</t>
        </r>
        <r>
          <rPr>
            <sz val="9"/>
            <color indexed="81"/>
            <rFont val="Tahoma"/>
            <family val="2"/>
          </rPr>
          <t xml:space="preserve">Using SWPPP in the plans. Or,
SWPPP signed and sealed by:
(NAME) (DATE) </t>
        </r>
      </text>
    </comment>
    <comment ref="G31" authorId="0" shapeId="0" xr:uid="{00000000-0006-0000-0200-00001C000000}">
      <text>
        <r>
          <rPr>
            <b/>
            <sz val="9"/>
            <color indexed="81"/>
            <rFont val="Tahoma"/>
            <family val="2"/>
          </rPr>
          <t>Example:</t>
        </r>
        <r>
          <rPr>
            <sz val="9"/>
            <color indexed="81"/>
            <rFont val="Tahoma"/>
            <family val="2"/>
          </rPr>
          <t xml:space="preserve">
SWPPP report dated (DATE) in hand.</t>
        </r>
      </text>
    </comment>
    <comment ref="B32" authorId="0" shapeId="0" xr:uid="{01626F57-EC26-4B19-AAFC-810D45175622}">
      <text>
        <r>
          <rPr>
            <b/>
            <sz val="9"/>
            <color indexed="81"/>
            <rFont val="Tahoma"/>
            <family val="2"/>
          </rPr>
          <t>FDOT Specs:</t>
        </r>
        <r>
          <rPr>
            <sz val="9"/>
            <color indexed="81"/>
            <rFont val="Tahoma"/>
            <family val="2"/>
          </rPr>
          <t xml:space="preserve">
Shop Drawings </t>
        </r>
        <r>
          <rPr>
            <u/>
            <sz val="9"/>
            <color indexed="81"/>
            <rFont val="Tahoma"/>
            <family val="2"/>
          </rPr>
          <t>5-1.4</t>
        </r>
        <r>
          <rPr>
            <sz val="9"/>
            <color indexed="81"/>
            <rFont val="Tahoma"/>
            <family val="2"/>
          </rPr>
          <t xml:space="preserve">
Mix Designs </t>
        </r>
        <r>
          <rPr>
            <u/>
            <sz val="9"/>
            <color indexed="81"/>
            <rFont val="Tahoma"/>
            <family val="2"/>
          </rPr>
          <t>105-5.3.1</t>
        </r>
        <r>
          <rPr>
            <sz val="9"/>
            <color indexed="81"/>
            <rFont val="Tahoma"/>
            <family val="2"/>
          </rPr>
          <t xml:space="preserve"> Concrete
PIPs 455-10
DSIPs 455-15.1.2
</t>
        </r>
      </text>
    </comment>
    <comment ref="G32" authorId="0" shapeId="0" xr:uid="{00000000-0006-0000-0200-00001D000000}">
      <text>
        <r>
          <rPr>
            <b/>
            <sz val="9"/>
            <color indexed="81"/>
            <rFont val="Tahoma"/>
            <family val="2"/>
          </rPr>
          <t xml:space="preserve">Example:
</t>
        </r>
        <r>
          <rPr>
            <sz val="9"/>
            <color indexed="81"/>
            <rFont val="Tahoma"/>
            <family val="2"/>
          </rPr>
          <t>Per the Agency (NAME). Or
Item (Status)</t>
        </r>
      </text>
    </comment>
    <comment ref="G33" authorId="0" shapeId="0" xr:uid="{00000000-0006-0000-0200-00001E000000}">
      <text>
        <r>
          <rPr>
            <b/>
            <sz val="9"/>
            <color indexed="81"/>
            <rFont val="Tahoma"/>
            <family val="2"/>
          </rPr>
          <t xml:space="preserve">Example:
</t>
        </r>
        <r>
          <rPr>
            <sz val="9"/>
            <color indexed="81"/>
            <rFont val="Tahoma"/>
            <family val="2"/>
          </rPr>
          <t>Field Books, Back &amp; Ahead, Etc.</t>
        </r>
      </text>
    </comment>
    <comment ref="B36" authorId="0" shapeId="0" xr:uid="{00000000-0006-0000-0200-00001F000000}">
      <text>
        <r>
          <rPr>
            <b/>
            <sz val="9"/>
            <color indexed="81"/>
            <rFont val="Tahoma"/>
            <family val="2"/>
          </rPr>
          <t>Note:</t>
        </r>
        <r>
          <rPr>
            <sz val="9"/>
            <color indexed="81"/>
            <rFont val="Tahoma"/>
            <family val="2"/>
          </rPr>
          <t xml:space="preserve">
FDOT? Use Q.C. Plan per 105 Spec.
If using a Q.C. Plan, PA should put expiration date for technicians on Q.C. Plan.</t>
        </r>
      </text>
    </comment>
    <comment ref="G36" authorId="0" shapeId="0" xr:uid="{00000000-0006-0000-0200-000020000000}">
      <text>
        <r>
          <rPr>
            <b/>
            <sz val="9"/>
            <color indexed="81"/>
            <rFont val="Tahoma"/>
            <family val="2"/>
          </rPr>
          <t xml:space="preserve">Example:
</t>
        </r>
        <r>
          <rPr>
            <sz val="9"/>
            <color indexed="81"/>
            <rFont val="Tahoma"/>
            <family val="2"/>
          </rPr>
          <t>Using Q.C. Plan. 
Or,
Using Materials Sampling Plan (for Non-SHS/NHS, Non-Critical)</t>
        </r>
      </text>
    </comment>
    <comment ref="G37" authorId="0" shapeId="0" xr:uid="{00000000-0006-0000-0200-000021000000}">
      <text>
        <r>
          <rPr>
            <b/>
            <sz val="9"/>
            <color indexed="81"/>
            <rFont val="Tahoma"/>
            <family val="2"/>
          </rPr>
          <t>Example:</t>
        </r>
        <r>
          <rPr>
            <sz val="9"/>
            <color indexed="81"/>
            <rFont val="Tahoma"/>
            <family val="2"/>
          </rPr>
          <t xml:space="preserve">
QC testing by: Bechtol Engineering, Central Testing Labs, PSI, Terracon, Tierra, Universal Engineering
VT testing by: Bechtol Engineering, Central Testing Labs, PSI, Terracon, Tierra, Universal Engineering
or QA testing by: Bechtol Engineering, Central Testing Labs, PSI, Terracon, Tierra, Universal Engineering</t>
        </r>
      </text>
    </comment>
    <comment ref="B38" authorId="0" shapeId="0" xr:uid="{00000000-0006-0000-0200-000022000000}">
      <text>
        <r>
          <rPr>
            <b/>
            <sz val="9"/>
            <color indexed="81"/>
            <rFont val="Tahoma"/>
            <family val="2"/>
          </rPr>
          <t xml:space="preserve">Note:
</t>
        </r>
        <r>
          <rPr>
            <sz val="9"/>
            <color indexed="81"/>
            <rFont val="Tahoma"/>
            <family val="2"/>
          </rPr>
          <t xml:space="preserve">On System needs full FDOT specs.
Off System needs </t>
        </r>
        <r>
          <rPr>
            <b/>
            <sz val="9"/>
            <color indexed="81"/>
            <rFont val="Tahoma"/>
            <family val="2"/>
          </rPr>
          <t xml:space="preserve">
L</t>
        </r>
        <r>
          <rPr>
            <sz val="9"/>
            <color indexed="81"/>
            <rFont val="Tahoma"/>
            <family val="2"/>
          </rPr>
          <t xml:space="preserve"> Landscape (Spec 580)
</t>
        </r>
        <r>
          <rPr>
            <b/>
            <sz val="9"/>
            <color indexed="81"/>
            <rFont val="Tahoma"/>
            <family val="2"/>
          </rPr>
          <t xml:space="preserve">A </t>
        </r>
        <r>
          <rPr>
            <sz val="9"/>
            <color indexed="81"/>
            <rFont val="Tahoma"/>
            <family val="2"/>
          </rPr>
          <t>Asphalt (Spec 334)
   &lt;500tons = Visual inspection 334-6.4.1
   Cat #1 Bike paths and Miscellaneous 334-1.2.1
      Visual Inspection 334-6.2
   Cat #2 Turn lanes and Paved shoulders 334-1.2.2
      Visual + Process control testing (per 334-6.3.1) 334-6.3
   Cat #3 Main line and Mill &amp; Fill 334-1.2.3
      Visual, Process, Plant Etc. 334-6.4
   Exceptions 334-6.4.1 &lt;500tons Etc.</t>
        </r>
        <r>
          <rPr>
            <b/>
            <sz val="9"/>
            <color indexed="81"/>
            <rFont val="Tahoma"/>
            <family val="2"/>
          </rPr>
          <t xml:space="preserve">
C </t>
        </r>
        <r>
          <rPr>
            <sz val="9"/>
            <color indexed="81"/>
            <rFont val="Tahoma"/>
            <family val="2"/>
          </rPr>
          <t>Concrete (Spec 344)
   Cat #1 Sidewalks, C&amp;G, Non-reinforced items 344-1.2.1
      Certification by batcher and contractor on tickets 344-4.1
   Cat #2 Precast concrete, Inlets, Etc. 344-1.2.2
      Precast by FDOT approved producers w/accepted QC 344-4.2
   Cat #3 Placement or construction of Cast-in-place items 344-.1.2.3
      Delivery Tickets 334-3.5 and Testing 334-4.3</t>
        </r>
        <r>
          <rPr>
            <b/>
            <sz val="9"/>
            <color indexed="81"/>
            <rFont val="Tahoma"/>
            <family val="2"/>
          </rPr>
          <t xml:space="preserve">
E </t>
        </r>
        <r>
          <rPr>
            <sz val="9"/>
            <color indexed="81"/>
            <rFont val="Tahoma"/>
            <family val="2"/>
          </rPr>
          <t>Earthwork (Spec 120)
   Cat #1 Sidewalks, bike paths, &amp; drainage to them 120-1.2.1
      95% of AASHTO T-99 Method C 120-7.2.1
   Cat #2 Turn lanes, non-main line, items and structures 120-1.2.2
      95% of AASHTO T-99 Method C 120-7.2.1
   Cat #3 Main line, items and structures 120-1.2.3
      100% of AASHTO T-99 Method C 120-7.2.1</t>
        </r>
        <r>
          <rPr>
            <b/>
            <sz val="9"/>
            <color indexed="81"/>
            <rFont val="Tahoma"/>
            <family val="2"/>
          </rPr>
          <t xml:space="preserve">
</t>
        </r>
        <r>
          <rPr>
            <sz val="9"/>
            <color indexed="81"/>
            <rFont val="Tahoma"/>
            <family val="2"/>
          </rPr>
          <t xml:space="preserve">
</t>
        </r>
      </text>
    </comment>
    <comment ref="G38" authorId="0" shapeId="0" xr:uid="{00000000-0006-0000-0200-000023000000}">
      <text>
        <r>
          <rPr>
            <b/>
            <sz val="9"/>
            <color indexed="81"/>
            <rFont val="Tahoma"/>
            <family val="2"/>
          </rPr>
          <t>Example:</t>
        </r>
        <r>
          <rPr>
            <sz val="9"/>
            <color indexed="81"/>
            <rFont val="Tahoma"/>
            <family val="2"/>
          </rPr>
          <t xml:space="preserve">
On System needs full FDOT specs.
Off System needs 
</t>
        </r>
        <r>
          <rPr>
            <b/>
            <sz val="9"/>
            <color indexed="81"/>
            <rFont val="Tahoma"/>
            <family val="2"/>
          </rPr>
          <t>L</t>
        </r>
        <r>
          <rPr>
            <sz val="9"/>
            <color indexed="81"/>
            <rFont val="Tahoma"/>
            <family val="2"/>
          </rPr>
          <t xml:space="preserve"> Landscape (Maintenance Spec 580)
   Tags with name ID's
</t>
        </r>
        <r>
          <rPr>
            <b/>
            <sz val="9"/>
            <color indexed="81"/>
            <rFont val="Tahoma"/>
            <family val="2"/>
          </rPr>
          <t>A</t>
        </r>
        <r>
          <rPr>
            <sz val="9"/>
            <color indexed="81"/>
            <rFont val="Tahoma"/>
            <family val="2"/>
          </rPr>
          <t xml:space="preserve"> Asphalt (Spec 334)
   &lt;</t>
        </r>
        <r>
          <rPr>
            <u/>
            <sz val="9"/>
            <color indexed="81"/>
            <rFont val="Tahoma"/>
            <family val="2"/>
          </rPr>
          <t>500tons</t>
        </r>
        <r>
          <rPr>
            <sz val="9"/>
            <color indexed="81"/>
            <rFont val="Tahoma"/>
            <family val="2"/>
          </rPr>
          <t xml:space="preserve"> = Visual inspection 334-6.4.1
   Cat #1 Bike paths and Miscellaneous 334-1.2.1
      Visual Inspection 334-6.2
   Cat #2 Turn lanes and Paved shoulders 334-1.2.2
      Visual + Process control testing (per 334-6.3.1) 334-6.3
   Cat #3 Main line and Mill &amp; Fill 334-1.2.3
      Visual, Process, Plant Etc. 334-6.4
   Exceptions 334-6.4.1 &lt;</t>
        </r>
        <r>
          <rPr>
            <u/>
            <sz val="9"/>
            <color indexed="81"/>
            <rFont val="Tahoma"/>
            <family val="2"/>
          </rPr>
          <t>500tons</t>
        </r>
        <r>
          <rPr>
            <sz val="9"/>
            <color indexed="81"/>
            <rFont val="Tahoma"/>
            <family val="2"/>
          </rPr>
          <t xml:space="preserve"> Etc.
   Design Mix Numbers
</t>
        </r>
        <r>
          <rPr>
            <b/>
            <sz val="9"/>
            <color indexed="81"/>
            <rFont val="Tahoma"/>
            <family val="2"/>
          </rPr>
          <t>C</t>
        </r>
        <r>
          <rPr>
            <sz val="9"/>
            <color indexed="81"/>
            <rFont val="Tahoma"/>
            <family val="2"/>
          </rPr>
          <t xml:space="preserve"> Concrete (Spec 344)
   Cat #1 Sidewalks, C&amp;G, Non-reinforced items 344-1.2.1
      Certification by batcher and contractor on tickets 344-4.1
   Cat #2 Precast concrete, Inlets, Etc. 344-1.2.2
      Precast by FDOT approved producers w/accepted QC 344-4.2
   Cat #3 Placement or construction of Cast-in-place items 344-.1.2.3
      Delivery Tickets 334-3.5 and Testing 334-4.3
   Design Mix Numbers
</t>
        </r>
        <r>
          <rPr>
            <b/>
            <sz val="9"/>
            <color indexed="81"/>
            <rFont val="Tahoma"/>
            <family val="2"/>
          </rPr>
          <t>E</t>
        </r>
        <r>
          <rPr>
            <sz val="9"/>
            <color indexed="81"/>
            <rFont val="Tahoma"/>
            <family val="2"/>
          </rPr>
          <t xml:space="preserve"> Earthwork (Spec 120)
   Cat #1 Sidewalks, bike paths, &amp; drainage to them 120-1.2.1
      95% of AASHTO T-99 Method C 120-7.2.1
   Cat #2 Turn lanes, non-main line, items and structures 120-1.2.2
      95% of AASHTO T-99 Method C 120-7.2.1
   Cat #3 Main line, items and structures 120-1.2.3
      100% of AASHTO T-99 Method C 120-7.2.1
   Proctors</t>
        </r>
      </text>
    </comment>
    <comment ref="B39" authorId="0" shapeId="0" xr:uid="{00000000-0006-0000-0200-000024000000}">
      <text>
        <r>
          <rPr>
            <b/>
            <sz val="9"/>
            <color indexed="81"/>
            <rFont val="Tahoma"/>
            <family val="2"/>
          </rPr>
          <t xml:space="preserve">Certs Needed:
Spec: 6-5.2
Buy America applies only to the Federal-aid highway construction program. Non-domestic iron and steel materials may be used, provided the cost of such material does not exceed one-tenth of one percent (0.1 percent) of the total contract cost or $2,500, whichever is greater.
FHWA recommends the following language on the certification or state may establish its own enforcement requirements. 
“All manufacturing processes for these steel and Iron materials, including the application of coating (unless granted a waiver pursuant to 23 CFR 635.410), have occurred in the United States.”
</t>
        </r>
      </text>
    </comment>
    <comment ref="G39" authorId="0" shapeId="0" xr:uid="{C6257029-773D-47AA-BE33-9B5ECD9268EB}">
      <text>
        <r>
          <rPr>
            <sz val="9"/>
            <color indexed="81"/>
            <rFont val="Tahoma"/>
            <family val="2"/>
          </rPr>
          <t>Example:
Per the Agency (Name) all Materials meet applicable Specs. Or
Sample "X" is not and resolution is underway.</t>
        </r>
      </text>
    </comment>
    <comment ref="B40" authorId="0" shapeId="0" xr:uid="{00000000-0006-0000-0200-000025000000}">
      <text>
        <r>
          <rPr>
            <b/>
            <sz val="9"/>
            <color indexed="81"/>
            <rFont val="Tahoma"/>
            <family val="2"/>
          </rPr>
          <t>Note:</t>
        </r>
        <r>
          <rPr>
            <sz val="9"/>
            <color indexed="81"/>
            <rFont val="Tahoma"/>
            <family val="2"/>
          </rPr>
          <t xml:space="preserve">
PA should use a letter head to list expiration dates for Labs &amp; Tech's.
If a Q.C. Plan is in use, Just use Letter head to direct them to the Q.C. Plan for expiration dates.</t>
        </r>
      </text>
    </comment>
    <comment ref="G40" authorId="0" shapeId="0" xr:uid="{00000000-0006-0000-0200-000026000000}">
      <text>
        <r>
          <rPr>
            <b/>
            <sz val="9"/>
            <color indexed="81"/>
            <rFont val="Tahoma"/>
            <family val="2"/>
          </rPr>
          <t>Example:
Per the Agency (Name) all Labs &amp; Tech's are current.</t>
        </r>
        <r>
          <rPr>
            <sz val="9"/>
            <color indexed="81"/>
            <rFont val="Tahoma"/>
            <family val="2"/>
          </rPr>
          <t xml:space="preserve">
</t>
        </r>
      </text>
    </comment>
    <comment ref="G41" authorId="0" shapeId="0" xr:uid="{00000000-0006-0000-0200-000027000000}">
      <text>
        <r>
          <rPr>
            <b/>
            <sz val="9"/>
            <color indexed="81"/>
            <rFont val="Tahoma"/>
            <family val="2"/>
          </rPr>
          <t>Example:</t>
        </r>
        <r>
          <rPr>
            <sz val="9"/>
            <color indexed="81"/>
            <rFont val="Tahoma"/>
            <family val="2"/>
          </rPr>
          <t xml:space="preserve">
Per the Agency (Name) all testing is per the specifications.</t>
        </r>
      </text>
    </comment>
    <comment ref="G42" authorId="0" shapeId="0" xr:uid="{00000000-0006-0000-0200-000028000000}">
      <text>
        <r>
          <rPr>
            <b/>
            <sz val="9"/>
            <color indexed="81"/>
            <rFont val="Tahoma"/>
            <family val="2"/>
          </rPr>
          <t xml:space="preserve">Example:
</t>
        </r>
        <r>
          <rPr>
            <sz val="9"/>
            <color indexed="81"/>
            <rFont val="Tahoma"/>
            <family val="2"/>
          </rPr>
          <t>Per the Agency (Name)
or MAC/LIMS is not being utilized on this project.</t>
        </r>
      </text>
    </comment>
    <comment ref="G43" authorId="0" shapeId="0" xr:uid="{00000000-0006-0000-0200-000029000000}">
      <text>
        <r>
          <rPr>
            <b/>
            <sz val="9"/>
            <color indexed="81"/>
            <rFont val="Tahoma"/>
            <family val="2"/>
          </rPr>
          <t xml:space="preserve">Example:
</t>
        </r>
        <r>
          <rPr>
            <sz val="9"/>
            <color indexed="81"/>
            <rFont val="Tahoma"/>
            <family val="2"/>
          </rPr>
          <t>Per the Agency (Name)</t>
        </r>
      </text>
    </comment>
    <comment ref="B44" authorId="0" shapeId="0" xr:uid="{00000000-0006-0000-0200-00002A000000}">
      <text>
        <r>
          <rPr>
            <b/>
            <sz val="9"/>
            <color indexed="81"/>
            <rFont val="Tahoma"/>
            <family val="2"/>
          </rPr>
          <t>Note:</t>
        </r>
        <r>
          <rPr>
            <sz val="9"/>
            <color indexed="81"/>
            <rFont val="Tahoma"/>
            <family val="2"/>
          </rPr>
          <t xml:space="preserve">
Concrete cylinder breaks
Density Log Book
Base thickness
Pile Driving Book</t>
        </r>
      </text>
    </comment>
    <comment ref="G44" authorId="0" shapeId="0" xr:uid="{00000000-0006-0000-0200-00002B000000}">
      <text>
        <r>
          <rPr>
            <b/>
            <sz val="9"/>
            <color indexed="81"/>
            <rFont val="Tahoma"/>
            <family val="2"/>
          </rPr>
          <t xml:space="preserve">Example:
</t>
        </r>
        <r>
          <rPr>
            <sz val="9"/>
            <color indexed="81"/>
            <rFont val="Tahoma"/>
            <family val="2"/>
          </rPr>
          <t xml:space="preserve">Base thickness
Pile Driving Book
Concrete cylinder breaks
Density Log Book
</t>
        </r>
      </text>
    </comment>
    <comment ref="B45" authorId="0" shapeId="0" xr:uid="{A6D007DD-7EAF-4CDA-BACB-FA70A068A62D}">
      <text>
        <r>
          <rPr>
            <b/>
            <sz val="9"/>
            <color indexed="81"/>
            <rFont val="Tahoma"/>
            <family val="2"/>
          </rPr>
          <t>9)</t>
        </r>
        <r>
          <rPr>
            <sz val="9"/>
            <color indexed="81"/>
            <rFont val="Tahoma"/>
            <family val="2"/>
          </rPr>
          <t xml:space="preserve"> The Agency completed all materials testing requirements at the time of Final Acceptance.
</t>
        </r>
        <r>
          <rPr>
            <b/>
            <sz val="9"/>
            <color indexed="81"/>
            <rFont val="Tahoma"/>
            <family val="2"/>
          </rPr>
          <t>1</t>
        </r>
        <r>
          <rPr>
            <sz val="9"/>
            <color indexed="81"/>
            <rFont val="Tahoma"/>
            <family val="2"/>
          </rPr>
          <t xml:space="preserve"> The Agency did not complete the materials testing prior to the completion of the
project.
</t>
        </r>
        <r>
          <rPr>
            <b/>
            <sz val="9"/>
            <color indexed="81"/>
            <rFont val="Tahoma"/>
            <family val="2"/>
          </rPr>
          <t>2</t>
        </r>
        <r>
          <rPr>
            <sz val="9"/>
            <color indexed="81"/>
            <rFont val="Tahoma"/>
            <family val="2"/>
          </rPr>
          <t xml:space="preserve"> The Agency completed most materials testing requirements, but provided corrective
actions to remedy the tests that were not performed.
</t>
        </r>
        <r>
          <rPr>
            <b/>
            <sz val="9"/>
            <color indexed="81"/>
            <rFont val="Tahoma"/>
            <family val="2"/>
          </rPr>
          <t>3</t>
        </r>
        <r>
          <rPr>
            <sz val="9"/>
            <color indexed="81"/>
            <rFont val="Tahoma"/>
            <family val="2"/>
          </rPr>
          <t xml:space="preserve"> The Agency complied with all materials testing requirements.</t>
        </r>
      </text>
    </comment>
    <comment ref="G45" authorId="0" shapeId="0" xr:uid="{00000000-0006-0000-0200-00002C000000}">
      <text>
        <r>
          <rPr>
            <b/>
            <sz val="9"/>
            <color indexed="81"/>
            <rFont val="Tahoma"/>
            <family val="2"/>
          </rPr>
          <t xml:space="preserve">Example:
</t>
        </r>
        <r>
          <rPr>
            <sz val="9"/>
            <color indexed="81"/>
            <rFont val="Tahoma"/>
            <family val="2"/>
          </rPr>
          <t>Per the Agency (Name) there is no uncorrected failures. Or
Sample "X" is not and resolution is underway.</t>
        </r>
      </text>
    </comment>
    <comment ref="B47" authorId="0" shapeId="0" xr:uid="{00000000-0006-0000-0200-00002D000000}">
      <text>
        <r>
          <rPr>
            <b/>
            <sz val="9"/>
            <color indexed="81"/>
            <rFont val="Tahoma"/>
            <family val="2"/>
          </rPr>
          <t>Note:</t>
        </r>
        <r>
          <rPr>
            <sz val="9"/>
            <color indexed="81"/>
            <rFont val="Tahoma"/>
            <family val="2"/>
          </rPr>
          <t xml:space="preserve">
Board review form 275-021-10</t>
        </r>
      </text>
    </comment>
    <comment ref="G47" authorId="0" shapeId="0" xr:uid="{00000000-0006-0000-0200-00002E000000}">
      <text>
        <r>
          <rPr>
            <b/>
            <sz val="9"/>
            <color indexed="81"/>
            <rFont val="Tahoma"/>
            <family val="2"/>
          </rPr>
          <t xml:space="preserve">Example:
</t>
        </r>
        <r>
          <rPr>
            <sz val="9"/>
            <color indexed="81"/>
            <rFont val="Tahoma"/>
            <family val="2"/>
          </rPr>
          <t>Bulletin board is @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 Fisher</author>
  </authors>
  <commentList>
    <comment ref="A1" authorId="0" shapeId="0" xr:uid="{00000000-0006-0000-0700-000001000000}">
      <text>
        <r>
          <rPr>
            <b/>
            <sz val="9"/>
            <color indexed="81"/>
            <rFont val="Tahoma"/>
            <family val="2"/>
          </rPr>
          <t xml:space="preserve">Fill in three items on the right ----&gt;
Then print
</t>
        </r>
      </text>
    </comment>
  </commentList>
</comments>
</file>

<file path=xl/sharedStrings.xml><?xml version="1.0" encoding="utf-8"?>
<sst xmlns="http://schemas.openxmlformats.org/spreadsheetml/2006/main" count="1112" uniqueCount="592">
  <si>
    <t>Original Contract Amount:</t>
  </si>
  <si>
    <t>Contract Amount To Date:</t>
  </si>
  <si>
    <t>Contract Costs Incurred To Date:</t>
  </si>
  <si>
    <t>Contract Costs Previously Invoiced:</t>
  </si>
  <si>
    <t>Contract Costs To Be Reimbursed This Invoice:</t>
  </si>
  <si>
    <t>Project Name:</t>
  </si>
  <si>
    <t>D-5 LOCAL AGENCY PROGRAM INVOICE TRANSMITTAL</t>
  </si>
  <si>
    <t>Financial Project No.:</t>
  </si>
  <si>
    <t>Federal No.:</t>
  </si>
  <si>
    <t>Contract No.:</t>
  </si>
  <si>
    <t>Vendor ID No.:</t>
  </si>
  <si>
    <t>INVOICE NO.:</t>
  </si>
  <si>
    <t>Contract Funds Remaining:</t>
  </si>
  <si>
    <t>CERTIFICATION OF ENGINEER</t>
  </si>
  <si>
    <t>Project Manager</t>
  </si>
  <si>
    <t>Date</t>
  </si>
  <si>
    <t>FDOT Project Manager</t>
  </si>
  <si>
    <t>State Reimbursement No</t>
  </si>
  <si>
    <t>Covers Contractor Pay App #</t>
  </si>
  <si>
    <t>To Contractor Pay App #</t>
  </si>
  <si>
    <t>B</t>
  </si>
  <si>
    <t>C</t>
  </si>
  <si>
    <t>E</t>
  </si>
  <si>
    <t>N</t>
  </si>
  <si>
    <t>R</t>
  </si>
  <si>
    <t xml:space="preserve">TOTAL FUNDS REQUESTED:  </t>
  </si>
  <si>
    <t xml:space="preserve">TOTAL NFAP FUNDS:  </t>
  </si>
  <si>
    <t xml:space="preserve">TOTAL FAP FUNDS:  </t>
  </si>
  <si>
    <t xml:space="preserve">SUBTOTAL:  </t>
  </si>
  <si>
    <t xml:space="preserve">EXPLANATION </t>
  </si>
  <si>
    <t>AMOUNT OF CHANGE</t>
  </si>
  <si>
    <t xml:space="preserve">UNIT PRICE </t>
  </si>
  <si>
    <t>QTY CHANGE</t>
  </si>
  <si>
    <t>UNIT MEASURE</t>
  </si>
  <si>
    <t>REVISED QTY</t>
  </si>
  <si>
    <t>PLAN QTY</t>
  </si>
  <si>
    <t>PAY ITEM DESCRIPTION</t>
  </si>
  <si>
    <t>PAY ITEM NUMBER</t>
  </si>
  <si>
    <t>LINE ITEM NUMBER</t>
  </si>
  <si>
    <t>Underrun</t>
  </si>
  <si>
    <t>Overrun</t>
  </si>
  <si>
    <t>FAP No.:</t>
  </si>
  <si>
    <t>Contract:</t>
  </si>
  <si>
    <t>County:</t>
  </si>
  <si>
    <t>FIN:</t>
  </si>
  <si>
    <t>UPDATED 08/06</t>
  </si>
  <si>
    <t>(Note:  If this is a FAP contract and you have NFAP and FAP pay items, please use the appropriate worksheet.  The total will show on FAP worksheet.)</t>
  </si>
  <si>
    <t xml:space="preserve">OVERRUN/UNDERRUN REQUEST FOR FUNDS             </t>
  </si>
  <si>
    <t>For Non-Federal Aid Perticipating Items</t>
  </si>
  <si>
    <t>For Federal Aid Perticipating Items</t>
  </si>
  <si>
    <t>Print this sheet even if there are no Over and Unders</t>
  </si>
  <si>
    <t>RE:</t>
  </si>
  <si>
    <t>Sincerely,</t>
  </si>
  <si>
    <t>Print on your letterhead and sign</t>
  </si>
  <si>
    <t>Fin:</t>
  </si>
  <si>
    <t xml:space="preserve">In accordance with Section 13.09 of the Local Agency Program Agreement, I certify that the subject project has been constructed in accordance with the approved plans and specifications and has been completed in conformance with all provisions of the Local Agency Program Agreement. (Note any exceptions and noncomplying items ineligible for reimbursement)
</t>
  </si>
  <si>
    <t>STATE OF FLORIDA TEPARTMENT OF TRANSPORTATION</t>
  </si>
  <si>
    <t>LOCAL AGENCY PROGRAM (LAP) RECORD OF FINAL PLANS</t>
  </si>
  <si>
    <t>AND DOCUMENTATION</t>
  </si>
  <si>
    <t>Change
Order #</t>
  </si>
  <si>
    <t>LOCAL</t>
  </si>
  <si>
    <t>STATE</t>
  </si>
  <si>
    <t>FEDERAL</t>
  </si>
  <si>
    <t>TOTAL</t>
  </si>
  <si>
    <t>PARTICIPATION AMOUNT</t>
  </si>
  <si>
    <t>TIME OVERRUNS/UNDERRUNS</t>
  </si>
  <si>
    <t>525-010-47</t>
  </si>
  <si>
    <t>PROGRAM MANAGEMENT</t>
  </si>
  <si>
    <t>01/15</t>
  </si>
  <si>
    <t>LOCAL AGENCY</t>
  </si>
  <si>
    <t>Calendar Days
Elapsed (used)</t>
  </si>
  <si>
    <t>Calendar Days
Underrun</t>
  </si>
  <si>
    <t>Calendar Days
Overrun</t>
  </si>
  <si>
    <t>Liquidated Damages Calculation</t>
  </si>
  <si>
    <t>No. of Days</t>
  </si>
  <si>
    <t>Per Day Rate</t>
  </si>
  <si>
    <t>Total Amount</t>
  </si>
  <si>
    <t>Were Liquidated Damages
Assessed to the Contractor:</t>
  </si>
  <si>
    <t>YES</t>
  </si>
  <si>
    <t>NO</t>
  </si>
  <si>
    <t>QUANTITY OVERRUNS/UNDERRUNS</t>
  </si>
  <si>
    <t>ITEM #</t>
  </si>
  <si>
    <t>ITEM DESCRIPTION</t>
  </si>
  <si>
    <t>ORIGINAL
AMOUNT</t>
  </si>
  <si>
    <t>FINAL  AMOUNT</t>
  </si>
  <si>
    <t>PERCENT
CHANGE</t>
  </si>
  <si>
    <t>COUNTY/CITY ENGINEER OR DESIGNEE (PRINT NAME)</t>
  </si>
  <si>
    <t>TITLE</t>
  </si>
  <si>
    <t>DATE</t>
  </si>
  <si>
    <t>SIGNATURE</t>
  </si>
  <si>
    <t>The contract information contained on this form is based on the Local Agency's contract, not the LAP Agreement.</t>
  </si>
  <si>
    <t>Local Agency Program (LAP) Record of Final Plans and Documentation</t>
  </si>
  <si>
    <t>The information captured on this form is specific to the contract between the Local Agency and the Contractor. For</t>
  </si>
  <si>
    <t>example the Original Contracted Cost is the original construction contract cost between the Local Agency and its</t>
  </si>
  <si>
    <t>Contractor, rather than the Original LAP Agreement amount between the Department and the Local Agency. This logic</t>
  </si>
  <si>
    <t>should be applied to all fields on the form unless specifically stated otherwise. This form summarizes the final plans and</t>
  </si>
  <si>
    <t>documentation, and should capture all contract changes. The necessary justifications and supporting documentation</t>
  </si>
  <si>
    <t>should be retained by the Local Agency and made available upon request by the Department, Federal Highway</t>
  </si>
  <si>
    <t>Administration (FHWA) or applicable auditors. This form is submitted as part of the construction project close out</t>
  </si>
  <si>
    <t>package. The construction close out package must at a minimum contain the items listed below:</t>
  </si>
  <si>
    <t>2. Final Invoice</t>
  </si>
  <si>
    <t>Must show Final Construction Project Cost and Final Plan Quantities</t>
  </si>
  <si>
    <t>Supporting Documentation must attest that all DBEs and Subs have been paid</t>
  </si>
  <si>
    <t>3. Final Inspection and Acceptance of Federal Aid Project (Form 525-010-42)</t>
  </si>
  <si>
    <t>4. Materials Certification (From Locals for Off System Projects, From State Materials Office if On System or</t>
  </si>
  <si>
    <t>Critical Project)</t>
  </si>
  <si>
    <t>5. Schedule of Values (For Design Build Only)</t>
  </si>
  <si>
    <t>Definitions</t>
  </si>
  <si>
    <t>Contract No.: The number that the Local Agency assigns to its contract with the Contractor.</t>
  </si>
  <si>
    <t>Original Contracted Cost: The cost of the original contract between the Local Agency and the Contractor cost based on</t>
  </si>
  <si>
    <t>the bid amount.</t>
  </si>
  <si>
    <t>Final Construction Cost: The final construction cost of the contract between the Local Agency and the Contractor. This</t>
  </si>
  <si>
    <t>includes the Original Contracted Cost plus or minus the value of any contract changes.</t>
  </si>
  <si>
    <t>Overrun: The positive variation between the designer’s original estimated</t>
  </si>
  <si>
    <t>quantities and the construction final quantities.</t>
  </si>
  <si>
    <t>Underrun: The negative variation between the designer’s original estimated</t>
  </si>
  <si>
    <t>Local Agency Final Acceptance Date: Date that the Local Agency accepts the project after all items of work have been</t>
  </si>
  <si>
    <t>completed satisfactorily.</t>
  </si>
  <si>
    <t>Liquidated damages: The daily amount set forth in the contract to be deducted from the contract price to cover additional</t>
  </si>
  <si>
    <t>costs incurred by the Local Agency because of the contractor's failure to complete all the contract work within the number</t>
  </si>
  <si>
    <t>of calendar days or workdays specified or by the completion date specified.</t>
  </si>
  <si>
    <t>Date Contract Time Began: The date that contract days began.</t>
  </si>
  <si>
    <t>Date Contract Time Ends: The date the work ends and the Local Agency determines that all items of work have been</t>
  </si>
  <si>
    <t>completed satisfactorily, also known as final acceptance.</t>
  </si>
  <si>
    <r>
      <t>1. LAP Record of Final Plans and Documents (</t>
    </r>
    <r>
      <rPr>
        <b/>
        <sz val="8"/>
        <rFont val="Arial"/>
        <family val="2"/>
      </rPr>
      <t>Form 525-010-47</t>
    </r>
    <r>
      <rPr>
        <sz val="8"/>
        <rFont val="Arial"/>
        <family val="2"/>
      </rPr>
      <t>)</t>
    </r>
  </si>
  <si>
    <t>ORIGINAL CONTRACT DAYS:</t>
  </si>
  <si>
    <t>DATE CONTRACT TIME BEGAN:</t>
  </si>
  <si>
    <t>AS-BUILTS RETAINED BY FDOT:</t>
  </si>
  <si>
    <t>AS-BUILTS RETAINED BY LOCALS:</t>
  </si>
  <si>
    <t>LOCAL AGENCY FINAL
ACCEPTANCE DATE:</t>
  </si>
  <si>
    <t>FINAL CONTRACT DAYS:</t>
  </si>
  <si>
    <t>DATE CONTRACT TIME END:</t>
  </si>
  <si>
    <t>DATE WORK BEGAN:</t>
  </si>
  <si>
    <t>LOCAL AGENCY PROJECT ADMINISTRATOR/MANAGER:</t>
  </si>
  <si>
    <t>CEI:</t>
  </si>
  <si>
    <t>CONTRACTOR NAME:</t>
  </si>
  <si>
    <t>DBE PARTICIPATION %:</t>
  </si>
  <si>
    <t>LOCAL AGENCY:</t>
  </si>
  <si>
    <t>PROJECT LOCATION:</t>
  </si>
  <si>
    <t>ON SYSTEM</t>
  </si>
  <si>
    <t>OFF SYSTEM</t>
  </si>
  <si>
    <t>CRITICAL PROJECT</t>
  </si>
  <si>
    <t>LETTING DATE:</t>
  </si>
  <si>
    <t>CONTRACT EXECUTION DATE:</t>
  </si>
  <si>
    <t>FEDERAL AID PROJECT NO.(S):</t>
  </si>
  <si>
    <t>ORIGINAL CONTRACTED COST:</t>
  </si>
  <si>
    <t>FINAL CONSTRUCTION COST:</t>
  </si>
  <si>
    <t>FINANCIAL PROJECT ID:</t>
  </si>
  <si>
    <t>CONTRACT NO.:</t>
  </si>
  <si>
    <t>PROJECT DESCRIPTION:</t>
  </si>
  <si>
    <t>FORCE ACCOUNT:</t>
  </si>
  <si>
    <t>Local Agency Program Project Materials Certification</t>
  </si>
  <si>
    <t>FDOT Financial Project #</t>
  </si>
  <si>
    <t>Project Name</t>
  </si>
  <si>
    <t>No</t>
  </si>
  <si>
    <t>Yes</t>
  </si>
  <si>
    <t>Approval of material sources showing Qualified Products List (QPL) identification was submitted for all items listed on the record of materials.</t>
  </si>
  <si>
    <t>All samples and documentation including manufacturer's certificate of compliance, shop drawings, mill test certificates, etc., as required by the record of materials were submitted and subsequently approved.</t>
  </si>
  <si>
    <t>If job quantities differed by more than 10 percent from those listed on the record of materials, acceptance and assurance samples were taken at the proper frequency.</t>
  </si>
  <si>
    <t>All items requiring inspection at the point of fabrication were so inspected and were accepted at the jobsite by the presence of an approved stamp, sticker, tag, or mark. Materials acceptance reports have been issued by the inspector for all fabricated items.</t>
  </si>
  <si>
    <t>The results of the tests on acceptance samples indicate that the materials incorporated in the construction work, and the construction operations controlled by sampling and testing, were in conformity with the approved plans and specifications; proper tests were run for each material and frequencies are met; and such results compare favorably with the results of the independent assurance sampling and testing. Exceptions to the plans and specifications are explained on the back hereof (or on attached sheet).</t>
  </si>
  <si>
    <t>Any "No" answers on this checklist must be fully explained and documented. Attach test</t>
  </si>
  <si>
    <t>reports for any materials that did not meet specifications, as well as an explanation of the</t>
  </si>
  <si>
    <t>circumstances leading to acceptance of said material. All nine items must be completed</t>
  </si>
  <si>
    <t>before the project can be certified.</t>
  </si>
  <si>
    <t xml:space="preserve">Signature of Agency Engineer (or designee) </t>
  </si>
  <si>
    <t>All preliminary samples requested by or for approval of source were
submitted and approved or an alternate approved material or product was used.</t>
  </si>
  <si>
    <t xml:space="preserve">Major materials of items added by change order and/or not listed on the record of materials were accepted in accordance with procedures.
</t>
  </si>
  <si>
    <t xml:space="preserve">Acceptance test results and procedures of field personnel were true and accurate as evidenced by favorable comparisons between field (acceptance) and lab (assurance) sample results.
</t>
  </si>
  <si>
    <t>Qualified personnel and accredited labs were used to perform materials tests.</t>
  </si>
  <si>
    <t>OFF System</t>
  </si>
  <si>
    <t xml:space="preserve">OVERRUN/UNDERRUN       </t>
  </si>
  <si>
    <t>UPDATED 04/16</t>
  </si>
  <si>
    <t xml:space="preserve">TOTAL FUNDS:  </t>
  </si>
  <si>
    <t>PROJECT ADMINISTRATOR'S MATERIALS STATEMENT</t>
  </si>
  <si>
    <t>TO:</t>
  </si>
  <si>
    <t>SUBJECT:</t>
  </si>
  <si>
    <t>Federal Project No.:</t>
  </si>
  <si>
    <t>Project Administrator's Materials Statement</t>
  </si>
  <si>
    <t>Date:</t>
  </si>
  <si>
    <t>All materials incorporated in the referenced project(s) were accepted in accordance with the Sampling, Testing and Reporting Guide or pertinent contract documents and met all applicable requirements.</t>
  </si>
  <si>
    <t>Exceptions and completed Disposition of Defective Materials (DDM) are attached.</t>
  </si>
  <si>
    <t>(Type or Print Project Administrator's Name)</t>
  </si>
  <si>
    <t>Signature</t>
  </si>
  <si>
    <t>• Earthwork density test locations and results are in substantial compliance with the pertinent specification requirements of the project. A spot-check of the project density records indicate substantial compliance with the governing specifications, sampling and testing guides, and procedures.</t>
  </si>
  <si>
    <t>• All Contractor Quality Control (QC) material test results have been verified in accordance with contract requirements. The final disposition of all material represented by QC results has been accurately documented.</t>
  </si>
  <si>
    <t>• All requred certications and/or certified test reports have been received in accordance with contract requirements.</t>
  </si>
  <si>
    <t>Print and complete</t>
  </si>
  <si>
    <t>INSTRUCTIONS:  Local Agency to complete this form for each completed exempt project</t>
  </si>
  <si>
    <t>STATE OF FLORIDA DEPARTMENT OF TRANSPORTATION</t>
  </si>
  <si>
    <t>LOCAL AGENCY PROJRAM FINAL INSPECTION AND ACCEPTANCE OF</t>
  </si>
  <si>
    <t>FEDERAL-AID PROJECT</t>
  </si>
  <si>
    <t>525-010-42</t>
  </si>
  <si>
    <t>FEDERAL PROJECT NO.</t>
  </si>
  <si>
    <t>FINANCIAL PROJECT NO.</t>
  </si>
  <si>
    <t>CONTRACT NO.</t>
  </si>
  <si>
    <t>NHS</t>
  </si>
  <si>
    <t>NON-NHS</t>
  </si>
  <si>
    <t xml:space="preserve">PROJECT TYPE (CHECK ONE) </t>
  </si>
  <si>
    <t>COUNTY/CITY ENGINEER OR DESIGNEE (PRINT NAME)  *</t>
  </si>
  <si>
    <t>SIGNATURE  *</t>
  </si>
  <si>
    <t>DIST. CONST. ENGINEER OR DESIGNEE (PRINT NAME)  *</t>
  </si>
  <si>
    <t xml:space="preserve">FDOT </t>
  </si>
  <si>
    <t>Distribution:</t>
  </si>
  <si>
    <t>Federal Aid Management Office (MS 21)</t>
  </si>
  <si>
    <t>Office of Comptroller, Federal Project Cost Section (MS42)</t>
  </si>
  <si>
    <t>FHWA Florida Division Office, Program Operations Engineer (MS 29)</t>
  </si>
  <si>
    <t>#</t>
  </si>
  <si>
    <t>TASK, REQUIREMENT, OR QUESTION</t>
  </si>
  <si>
    <t>N/A</t>
  </si>
  <si>
    <t>STATUS</t>
  </si>
  <si>
    <t>DEFICIENCIES NOTED AND CORRECTIVE ACTION REQUIRED</t>
  </si>
  <si>
    <t>DEFICIENCIES CORRECTED (YES/NO/ PENDING)</t>
  </si>
  <si>
    <t xml:space="preserve">                        LAP PROJECTS - QUALITY ASSURANCE REVIEW</t>
  </si>
  <si>
    <t>Reviewer:</t>
  </si>
  <si>
    <t>Review Date:</t>
  </si>
  <si>
    <t>Contract Amount:</t>
  </si>
  <si>
    <t>Federal Project Number / Contract #:</t>
  </si>
  <si>
    <t>PreCon Date:</t>
  </si>
  <si>
    <t>Notice to Proceed:</t>
  </si>
  <si>
    <t>Local Agency / Contact:</t>
  </si>
  <si>
    <t>Contract Time Started:</t>
  </si>
  <si>
    <t>PA or CEI firm / Contact:</t>
  </si>
  <si>
    <t>Original Contract Days:</t>
  </si>
  <si>
    <t>Contractor / Contact:</t>
  </si>
  <si>
    <t>Contract Days Added:</t>
  </si>
  <si>
    <t>EOR / Contact:</t>
  </si>
  <si>
    <t>Current Contract Days:</t>
  </si>
  <si>
    <t>Critical Project (Y/N)</t>
  </si>
  <si>
    <t>Construction Issues:</t>
  </si>
  <si>
    <t>A1</t>
  </si>
  <si>
    <t>Example:
Local agency specifications, with
Big four current specifications, and
FDOT Spec and Index for 2015</t>
  </si>
  <si>
    <t>A2</t>
  </si>
  <si>
    <t>A3</t>
  </si>
  <si>
    <t>Staff:
A (Full Time or Part Time)
B (Full Time or Part Time)
C (Full Time or Part Time)</t>
  </si>
  <si>
    <t>A4</t>
  </si>
  <si>
    <t>A5</t>
  </si>
  <si>
    <t>Administrative Issues:</t>
  </si>
  <si>
    <t>B1</t>
  </si>
  <si>
    <t>Example:
CO # 1 Add Headwall (Pending)
Concurred: AH 14 Jan 01</t>
  </si>
  <si>
    <t>B2</t>
  </si>
  <si>
    <r>
      <t xml:space="preserve">Example:
See above CO('s) # 1,2,3,4,Etc.
</t>
    </r>
    <r>
      <rPr>
        <b/>
        <sz val="11"/>
        <rFont val="Arial"/>
        <family val="2"/>
      </rPr>
      <t>Or if only for plan revision</t>
    </r>
    <r>
      <rPr>
        <sz val="11"/>
        <rFont val="Arial"/>
        <family val="2"/>
      </rPr>
      <t xml:space="preserve">
CO # 2 Intersection Addition (Received)
Concurred: FO 15 Jan 02</t>
    </r>
  </si>
  <si>
    <t>B3</t>
  </si>
  <si>
    <r>
      <t xml:space="preserve">Example:
See above CO('s) # 1,2,3,4,Etc.
</t>
    </r>
    <r>
      <rPr>
        <b/>
        <sz val="11"/>
        <rFont val="Arial"/>
        <family val="2"/>
      </rPr>
      <t>Or if only for weather/holiday</t>
    </r>
    <r>
      <rPr>
        <sz val="11"/>
        <rFont val="Arial"/>
        <family val="2"/>
      </rPr>
      <t xml:space="preserve">
CO # 3 Weather 6 days (Received)
Concurred: ND 19 Aug 03</t>
    </r>
  </si>
  <si>
    <t>B4</t>
  </si>
  <si>
    <t>Schedule not in hand at time of review.</t>
  </si>
  <si>
    <t>Reports - Submittals - Certifications:</t>
  </si>
  <si>
    <t>C1</t>
  </si>
  <si>
    <t>C2</t>
  </si>
  <si>
    <t>C3</t>
  </si>
  <si>
    <t xml:space="preserve">Example:
Using SWPPP in the plans. Or,
SWPPP signed and sealed by:
(NAME) (DATE) </t>
  </si>
  <si>
    <t>C4</t>
  </si>
  <si>
    <t>SWPPP report dated (DATE) in hand.</t>
  </si>
  <si>
    <t>C5</t>
  </si>
  <si>
    <t>LAPIT</t>
  </si>
  <si>
    <t>Materials Testing &amp; Quality Control:</t>
  </si>
  <si>
    <t>D1</t>
  </si>
  <si>
    <t>Example:
Using Q.C. Plan. Or,
Using Materials Sampling Plan</t>
  </si>
  <si>
    <t>D2</t>
  </si>
  <si>
    <t>D3</t>
  </si>
  <si>
    <t>Asphalt (Spec 334) Cat #
Concrete (Spec 344) Cat #
Earthwork (Spec 120) Cat #</t>
  </si>
  <si>
    <t>D4</t>
  </si>
  <si>
    <t>D5</t>
  </si>
  <si>
    <t>D6</t>
  </si>
  <si>
    <t>D7</t>
  </si>
  <si>
    <t>D8</t>
  </si>
  <si>
    <t>D9</t>
  </si>
  <si>
    <t>Example:
Base thickness
Pile Driving Book
Concrete cylinder breaks
Density Log Book</t>
  </si>
  <si>
    <t>D10</t>
  </si>
  <si>
    <t>Compliance Verification:</t>
  </si>
  <si>
    <t>E1</t>
  </si>
  <si>
    <t>Example:
Bulletin board is @ ????</t>
  </si>
  <si>
    <t xml:space="preserve">Description of Photo 1: </t>
  </si>
  <si>
    <t xml:space="preserve">Description of Photo 2: </t>
  </si>
  <si>
    <t xml:space="preserve">Description of Photo 3: </t>
  </si>
  <si>
    <t xml:space="preserve">Description of Photo 4: </t>
  </si>
  <si>
    <t xml:space="preserve">Description of Photo 5: </t>
  </si>
  <si>
    <t xml:space="preserve">Description of Photo 6: </t>
  </si>
  <si>
    <t>Email</t>
  </si>
  <si>
    <t>Share Point</t>
  </si>
  <si>
    <t>Spread Sheet</t>
  </si>
  <si>
    <t xml:space="preserve"> </t>
  </si>
  <si>
    <t>LOCAL AGENCY PROGRAM FINAL INSPECTION AND ACCEPTANCE OF</t>
  </si>
  <si>
    <t>* Need a responsible charge Local Agency or Department employee's signature for Final Inspection or Final Acceptance. A non-Local Agency employee (i.e., consultants) cannot sign for the Final Inspection or Final Acceptance.</t>
  </si>
  <si>
    <t xml:space="preserve"> DESCRIPTION OF IMPROVEMENT AS PROGRAMMED</t>
  </si>
  <si>
    <t xml:space="preserve"> LOCAL AGENCY</t>
  </si>
  <si>
    <t xml:space="preserve"> COUNTY</t>
  </si>
  <si>
    <t xml:space="preserve"> FINAL COMPLETION DATE</t>
  </si>
  <si>
    <t xml:space="preserve"> LAP AGREEMENT AMOUNT</t>
  </si>
  <si>
    <t xml:space="preserve"> TOTAL PROJECT COST</t>
  </si>
  <si>
    <t xml:space="preserve"> NOTICE OF FINAL INSPECTION AND ACCEPTANCE:  I certify that this project has been completed in accordance with the terms of the Local Agency Program Agreement and constructed in accordance with the approved plans and specifications.</t>
  </si>
  <si>
    <t xml:space="preserve"> INSPECTION DATE</t>
  </si>
  <si>
    <t xml:space="preserve"> INSPECTED BY</t>
  </si>
  <si>
    <t xml:space="preserve"> FINAL ACCEPTANCE DATE</t>
  </si>
  <si>
    <t xml:space="preserve"> ACCEPTANCE:  The above listed project has been completed by the local agency and accepted by the Department.</t>
  </si>
  <si>
    <t>INSTRUCTIONS:  "10" point standard size for form</t>
  </si>
  <si>
    <t>ENGINEERS ESTIMATE</t>
  </si>
  <si>
    <t>Pay Item Changes</t>
  </si>
  <si>
    <t>Description:</t>
  </si>
  <si>
    <t>INCREASE</t>
  </si>
  <si>
    <t>Sitemanager      Line item #</t>
  </si>
  <si>
    <t>NEW CONTRACT AMOUNT</t>
  </si>
  <si>
    <t>DECREASE</t>
  </si>
  <si>
    <t>Sitemanager      Line #</t>
  </si>
  <si>
    <t>TOTAL INCREASED:</t>
  </si>
  <si>
    <t>TOTAL DECREASED:</t>
  </si>
  <si>
    <t>TOTAL AMOUNT OF SA</t>
  </si>
  <si>
    <t>Signature of Engineer, Title</t>
  </si>
  <si>
    <t>NOTE:  YELLOW CELLS REQUIRE INPUT</t>
  </si>
  <si>
    <t>COST ESTIMATE FOR</t>
  </si>
  <si>
    <t>INCREASE, DECREASE OR ALTERATION IN THE WORK (Spec. 4-3.2)</t>
  </si>
  <si>
    <t>FIN#:</t>
  </si>
  <si>
    <t xml:space="preserve">Contract #: </t>
  </si>
  <si>
    <t>Fed Proj. #:</t>
  </si>
  <si>
    <t>Point of Contact (Name/Phone #):</t>
  </si>
  <si>
    <t xml:space="preserve">Email Address: </t>
  </si>
  <si>
    <t>Estimate Prepared By:</t>
  </si>
  <si>
    <t>Company:</t>
  </si>
  <si>
    <t>**</t>
  </si>
  <si>
    <t>Original Contract Amount</t>
  </si>
  <si>
    <t>Current Contract Amount</t>
  </si>
  <si>
    <t>**  Original contract amount includes the initial contingency</t>
  </si>
  <si>
    <t>Original Contract Time</t>
  </si>
  <si>
    <t>Current Contract Time</t>
  </si>
  <si>
    <t>******************************************************************************************************</t>
  </si>
  <si>
    <t>CONTRACTOR</t>
  </si>
  <si>
    <t>a)</t>
  </si>
  <si>
    <t>LABOR and BURDEN</t>
  </si>
  <si>
    <t>b)</t>
  </si>
  <si>
    <t>MATERIALS AND SUPPLIES</t>
  </si>
  <si>
    <t>c)</t>
  </si>
  <si>
    <t>EQUIPMENT</t>
  </si>
  <si>
    <t>d)</t>
  </si>
  <si>
    <t>INDIRECT COST, EXPENSES, AND PROFIT</t>
  </si>
  <si>
    <t>SUB-CONTRACTOR</t>
  </si>
  <si>
    <t>Cost Estimated by pay item comparison</t>
  </si>
  <si>
    <t>TOTAL COST OF INCREASE, DECREASE OR ALTERATION IN THE WORK</t>
  </si>
  <si>
    <t>CONTRACTOR:</t>
  </si>
  <si>
    <t>LABOR</t>
  </si>
  <si>
    <t>TIME</t>
  </si>
  <si>
    <t>UNIT</t>
  </si>
  <si>
    <t>RATE</t>
  </si>
  <si>
    <t>BURDEN (%)</t>
  </si>
  <si>
    <t>LABOR plus BURDEN     SUB-TOTAL</t>
  </si>
  <si>
    <t>TOTAL LABOR and BURDEN</t>
  </si>
  <si>
    <t>MATERIAL</t>
  </si>
  <si>
    <t>QTY.</t>
  </si>
  <si>
    <t>SUB-TOTAL</t>
  </si>
  <si>
    <t>TOTAL MATERIALS AND SUPPLIES</t>
  </si>
  <si>
    <t>EQUIPMENT ( By Specification 4-3.2.1 Allowable Cost for Extra Work )</t>
  </si>
  <si>
    <t>Operating Cost</t>
  </si>
  <si>
    <t>Standby Cost</t>
  </si>
  <si>
    <t>Allowable Hourly FHWA Rate w/ Adjustments</t>
  </si>
  <si>
    <t>HRS</t>
  </si>
  <si>
    <t>Allowable Monthly Rate with Adjustments</t>
  </si>
  <si>
    <t>TOTAL EQUIPMENT</t>
  </si>
  <si>
    <t>INDIRECT COST, EXPENSES, AND PROFIT (1) or (2), whichever is greater)</t>
  </si>
  <si>
    <t>(1)</t>
  </si>
  <si>
    <t>17.5% of the sum of a), b), &amp; c) above:</t>
  </si>
  <si>
    <t xml:space="preserve">(1)(i) </t>
  </si>
  <si>
    <t>BOND:  For any additional bond for the additional or unforeseen work, the Contractor shall provide clear and convincing proof that the bond has actually been provided and paid for a separate bond premium for such additional or unforeseen work.</t>
  </si>
  <si>
    <t>(1)(ii)</t>
  </si>
  <si>
    <t xml:space="preserve">SUBCONTRACTOR MARKUP: </t>
  </si>
  <si>
    <t>Subcontractor Cost for Extra Work:</t>
  </si>
  <si>
    <t>First $50,000</t>
  </si>
  <si>
    <t>Over $50,000</t>
  </si>
  <si>
    <t>(2)</t>
  </si>
  <si>
    <t>Average overhead per day:</t>
  </si>
  <si>
    <t xml:space="preserve">A    </t>
  </si>
  <si>
    <t xml:space="preserve">B    </t>
  </si>
  <si>
    <t xml:space="preserve">C    </t>
  </si>
  <si>
    <t>D  =</t>
  </si>
  <si>
    <t>A  x  C</t>
  </si>
  <si>
    <t>Calendar days of entitlement that are in excess of the first 10 cumulative entitlement calendar days for the contract:</t>
  </si>
  <si>
    <t>TOTAL INDIRECT COST, EXPENSES, AND PROFIT</t>
  </si>
  <si>
    <t>ENGINEER'S COST ESTIMATE FOR EXTRA WORK</t>
  </si>
  <si>
    <t>********************************************************************************************</t>
  </si>
  <si>
    <t>SUB-CONTRACTOR:</t>
  </si>
  <si>
    <t>TOTAL SUBCONTRACTOR COST:</t>
  </si>
  <si>
    <t>Prime or SUB-CONTRACTOR:</t>
  </si>
  <si>
    <t>Estimate based on Statewide Average</t>
  </si>
  <si>
    <t>Pay Item</t>
  </si>
  <si>
    <t>Description</t>
  </si>
  <si>
    <t>Weighted Average Cost</t>
  </si>
  <si>
    <t>Quantity</t>
  </si>
  <si>
    <t>Estimated Cost</t>
  </si>
  <si>
    <t>Comments:</t>
  </si>
  <si>
    <t>Prime Only No Sub-Contractor</t>
  </si>
  <si>
    <t>Prime with Sub-Contractor</t>
  </si>
  <si>
    <t>Statewide Average</t>
  </si>
  <si>
    <t>Prime Mark-up 17.5%</t>
  </si>
  <si>
    <t>Raw Cost to Prime</t>
  </si>
  <si>
    <t>Prime Mark-up 10%</t>
  </si>
  <si>
    <t>Sub Price to Prime</t>
  </si>
  <si>
    <t>Sub Mark-up 17.5%</t>
  </si>
  <si>
    <t>Raw Cost to Sub</t>
  </si>
  <si>
    <t xml:space="preserve">EQUIPMENT </t>
  </si>
  <si>
    <t>MONTHLY COST BLUE BOOK</t>
  </si>
  <si>
    <t>/176</t>
  </si>
  <si>
    <t>IDLE EQUIPMENT COST PER HOUR</t>
  </si>
  <si>
    <t xml:space="preserve"> @ 50%</t>
  </si>
  <si>
    <t>Loader Example</t>
  </si>
  <si>
    <t>Updated 4/24/14</t>
  </si>
  <si>
    <t>Financial Project No.</t>
  </si>
  <si>
    <t>Date Prepared</t>
  </si>
  <si>
    <t>E-mail</t>
  </si>
  <si>
    <t>WO serves as NTP</t>
  </si>
  <si>
    <t xml:space="preserve">Work delays or inefficiencies.
In this situation, the premium costs are the total delay/inefficiency damages paid to the contractor.  </t>
  </si>
  <si>
    <t>Contract No.</t>
  </si>
  <si>
    <t>CEI Consultant</t>
  </si>
  <si>
    <t>Phone</t>
  </si>
  <si>
    <t>E-mail / Letter</t>
  </si>
  <si>
    <t xml:space="preserve">Rework.
The premium costs are the dollar amount of the original items of work that have to be removed and the costs to remove these items. </t>
  </si>
  <si>
    <t>Engineer of Record</t>
  </si>
  <si>
    <t>Design Project Manager</t>
  </si>
  <si>
    <t>Project visit</t>
  </si>
  <si>
    <t>SA Serves as NTP</t>
  </si>
  <si>
    <t xml:space="preserve">Extra work.
In this situation, the premium costs are computed as the net difference between the final agreed prices paid to the contractor and the Engineer’s Estimate—what the cost would have been had the extra work been included in the original bid at letting. </t>
  </si>
  <si>
    <t>Design Build - N/A</t>
  </si>
  <si>
    <t xml:space="preserve">No premium costs for this issue.
The costs incurred do not meet any of the criteria above and are therefore not premium. </t>
  </si>
  <si>
    <t>Engineer of Record Notification</t>
  </si>
  <si>
    <t>Face-to-Face Meeting</t>
  </si>
  <si>
    <t>How notified? (pick one)</t>
  </si>
  <si>
    <t>Contractor agreed to cost/time proposed by the Department</t>
  </si>
  <si>
    <t>After negotiations the Department agreed to accept the Contractor's price/time</t>
  </si>
  <si>
    <t>Contractor's Notice to Proceed</t>
  </si>
  <si>
    <t>Department agreed to pay for change based on actual cost</t>
  </si>
  <si>
    <t>Description of Change</t>
  </si>
  <si>
    <t>Entitlement Analysis</t>
  </si>
  <si>
    <t>Contract/Specification reference for Entitlement</t>
  </si>
  <si>
    <t>Final Disposition:</t>
  </si>
  <si>
    <t>Final Disposition (pick one)</t>
  </si>
  <si>
    <t>Time Extension Analysis - Attach DCE approval if &gt; 30 days or 5% original contract</t>
  </si>
  <si>
    <t>Number of days granted</t>
  </si>
  <si>
    <t>Premium Cost Analysis - Explanation and Calculation</t>
  </si>
  <si>
    <t>Premium Cost Amount</t>
  </si>
  <si>
    <t>Premium Cost Analysis:  The additional cost of a contract change that would not have been incurred if the work had been included in the original contract. More specifically, premium costs are dollar amounts paid for non-value added work. Delays, inefficiencies, rework, or extra work as shown below, other than those caused by the contractor and/or his subcontractors or suppliers, will be considered as non-value added work. Non-value added work can occur in three distinct situations:</t>
  </si>
  <si>
    <t>Review of historical bid prices.</t>
  </si>
  <si>
    <t>Reason for Premium (pick one)</t>
  </si>
  <si>
    <t>Review of area and/or regional averages.</t>
  </si>
  <si>
    <t>Basis of Estimate:</t>
  </si>
  <si>
    <t>Statement explaining the methods used to compute estimated costs and time associated with the contract change.</t>
  </si>
  <si>
    <t>Review of recent winning bids on a Department contract.</t>
  </si>
  <si>
    <t>Overrun at a unit price included in the original contract.</t>
  </si>
  <si>
    <t>Basis  (pick one)</t>
  </si>
  <si>
    <t>If other, please explain</t>
  </si>
  <si>
    <t>Using the resource approach, a detailed estimate of the quantities and unit costs of the manpower, material and equipment resources required.</t>
  </si>
  <si>
    <t>Other</t>
  </si>
  <si>
    <t>Reason Code (pick 4)</t>
  </si>
  <si>
    <t>List of codes are on Tab at bottom</t>
  </si>
  <si>
    <t>Box 1</t>
  </si>
  <si>
    <t>Box 2</t>
  </si>
  <si>
    <t>Box 3</t>
  </si>
  <si>
    <t>Box 4</t>
  </si>
  <si>
    <t>Project Admin. Signature</t>
  </si>
  <si>
    <t>SPE/RE Signature</t>
  </si>
  <si>
    <t>link:</t>
  </si>
  <si>
    <t xml:space="preserve">http://www.dot.state.fl.us/construction/Manuals/cpam/New%20Clean%20Chapters/CodingContractChanges.pdf </t>
  </si>
  <si>
    <t>1st Box</t>
  </si>
  <si>
    <t>CONTRACT CHANGE ROOT CAUSE REASON CODES WITH DESCRIPTIONS</t>
  </si>
  <si>
    <t>Subsurface material or feature not shown in plan</t>
  </si>
  <si>
    <t>Harmonize project with adjacent projects or right of way</t>
  </si>
  <si>
    <t>Design Standards, Specification or Policy change after contract letting</t>
  </si>
  <si>
    <t>Utility – Adjustment delays w/no Utility Owners Project Agreement/Contract (Premium Cost / Avoidable 3rd party)</t>
  </si>
  <si>
    <t>Work added or deleted by a 3rd Party request or from a 3rd Party Agreement</t>
  </si>
  <si>
    <t>Contract Changes at Right of Way Office’s request (litigation, court orders, negotiations etc)</t>
  </si>
  <si>
    <t>Permit related issues</t>
  </si>
  <si>
    <t>Weather Related new work, repairs, overruns or contract changes due to weather</t>
  </si>
  <si>
    <t>Deterioration of, or damage to, project after design (not weather related)</t>
  </si>
  <si>
    <t>Test features not included prior to letting</t>
  </si>
  <si>
    <t>Utility – Changes to Utility Owners Project Agreement/Contract (No cost to FDOT) (Change to Phase 56 and associated Funds included in Original Contract)</t>
  </si>
  <si>
    <t>Extend Material Acquisition Time, Flexible Start Time or Mandatory Start Date</t>
  </si>
  <si>
    <t>Impacts from special events not shown in the Original Contract Plans or RFP (i.e. Delays &amp; MOT for Super Bowl)</t>
  </si>
  <si>
    <t>Conflicts between contractors, from overlapping project limits, pay items, schedules etc.</t>
  </si>
  <si>
    <t>Necessary pay item(s) not included in contract</t>
  </si>
  <si>
    <t>Incorrect or insufficient subsoil information included in plans but not accurate (not code 001)</t>
  </si>
  <si>
    <t>Incorrect pay items for earthwork, embankment &amp; excavation jobs on one contract</t>
  </si>
  <si>
    <t>Discrepancies between plan notes, plan details, pay items, standard indexes and specifications</t>
  </si>
  <si>
    <t>Utility – Conflicts: wrong size, wrong location, not constructable as shown in plans, plan errors. No Utility Owners Agreement/Contract</t>
  </si>
  <si>
    <t>MOT: Modification of Maintenance of Traffic for pedestrians, boats, cars, bikes, etc.</t>
  </si>
  <si>
    <t>Plans do not describe scope of work (use a more specific reason in lieu of this when possible)</t>
  </si>
  <si>
    <t>Phasing or plan components not constructible as shown in plans</t>
  </si>
  <si>
    <t>Modification to pavement design required</t>
  </si>
  <si>
    <t>Required drainage modifications</t>
  </si>
  <si>
    <t>Inadequate Right of Way to construct project as shown on plans</t>
  </si>
  <si>
    <t>Access Management issues</t>
  </si>
  <si>
    <t>Improper or inadequate signing, signalization or pavement marking design or features</t>
  </si>
  <si>
    <t>Revisions required related to major structural component changes</t>
  </si>
  <si>
    <t>Hazardous materials encountered requiring contract changes</t>
  </si>
  <si>
    <t>Bike, pedestrian, ADA or other public transit requirement not properly addressed: not MOT related</t>
  </si>
  <si>
    <t>Landscaping issues not adequately addressed</t>
  </si>
  <si>
    <t>Computation errors in pay item work amounts</t>
  </si>
  <si>
    <t>Inaccurate or inadequate survey information used in plans preparation</t>
  </si>
  <si>
    <t>Indecision or delayed response by or on behalf of FDOT causing contract delay</t>
  </si>
  <si>
    <t>Architectural feature related issue (generally for building modifications)</t>
  </si>
  <si>
    <t>No specification provided for item of work</t>
  </si>
  <si>
    <t>Value Engineering Change Proposal (should be a negative amount)</t>
  </si>
  <si>
    <t>Cost Savings Initiative</t>
  </si>
  <si>
    <t>Partnering (should be overrun only; if adding Partnering specification to contract use 004)</t>
  </si>
  <si>
    <t>Dispute Review Board Member Fees (should be overrun only; if adding DRB specification to contract use 004)</t>
  </si>
  <si>
    <t>Industry wide Material shortages, Concrete (this code may only be used for non-compensable time extensions)</t>
  </si>
  <si>
    <t>Industry wide Material shortages, Aggregate (this code may only be used for non-compensable time extensions)</t>
  </si>
  <si>
    <t>Industry wide Material shortages, Liquid AC (this code may only be used for non-compensable time extensions)</t>
  </si>
  <si>
    <t>Industry wide Material shortages, Steel (this code may only be used for non-compensable time extensions)</t>
  </si>
  <si>
    <t>Industry wide Material shortages, Thermoplastic (this code may only be used for non-compensable time extensions)</t>
  </si>
  <si>
    <t>Time Extensions for Holidays or Special Events shown in the Original Contract Plans or RFP (this code may only be used for non-compensable time extensions)</t>
  </si>
  <si>
    <t>Inaccurate directions given to contractor by or on behalf of FDOT during construction</t>
  </si>
  <si>
    <t>Change resulting from engineering decision (use specific reason in lieu of this when possible)</t>
  </si>
  <si>
    <t>Overrun of pay items on all contracts &gt;$5M; or Overruns of pay items in excess of the AUOA on contracts ≤ $5M</t>
  </si>
  <si>
    <t>Defective materials (should be a negative SA or Work Order)</t>
  </si>
  <si>
    <t>Secondary or Subsequent Contingency Supplemental Agreement (do not use this to code individual Work Orders)</t>
  </si>
  <si>
    <t>FDOT determined risk avoidance cost paid solely to avoid risk in failing to settle disputes</t>
  </si>
  <si>
    <t>DRB recommended cost in excess of Engineer’s Estimate and Entitlement Analysis</t>
  </si>
  <si>
    <t>Arbitration Board recommended costs in excess of Engineer’s Estimate and Entitlement Analysis</t>
  </si>
  <si>
    <t>Court ordered costs in excess of Engineer’s Estimate and Entitlement Analysis</t>
  </si>
  <si>
    <t>Weather related new work/repairs/overruns/contract changes due to Hurricane Charley 2004</t>
  </si>
  <si>
    <t>Weather related new work/repairs/overruns/contract changes due to Hurricane Frances 2004</t>
  </si>
  <si>
    <t>Weather related new work/repairs/overruns/contract changes due to Hurricane Ivan 2004</t>
  </si>
  <si>
    <t>Weather related new work/repairs/overruns/contract changes due to Hurricane Jeanne 2004</t>
  </si>
  <si>
    <t>Weather related new work/repairs/overruns/contract changes due to Hurricane Dennis 2005</t>
  </si>
  <si>
    <t>Weather related new work/repairs/overruns/contract changes due to Hurricane Katrina 2005</t>
  </si>
  <si>
    <t>Weather related new work/repairs/overruns/contract changes due to Hurricane Rita 2005</t>
  </si>
  <si>
    <t>Weather related new work/repairs/overruns/contract changes due to Hurricane Wilma 2005</t>
  </si>
  <si>
    <t>Weather related new work/repairs/overruns/contract changes due to Tropical Storm Ernesto 2006</t>
  </si>
  <si>
    <t>Weather related new work/repairs/overruns/contract changes due to Tropical Storm Fay 2008</t>
  </si>
  <si>
    <t>Weather related new work/repairs/overruns/contract changes due to Hurricane Ike 2008</t>
  </si>
  <si>
    <t>Weather related new work/repairs/overruns/contract changes due to Tropical Storm Debby 2012</t>
  </si>
  <si>
    <t>Weather related new work/repairs/overruns/contract changes due to Tropical Storm Isaac 2012</t>
  </si>
  <si>
    <t>2nd Box</t>
  </si>
  <si>
    <t xml:space="preserve">Avoidability Codes </t>
  </si>
  <si>
    <t xml:space="preserve">Unavoidable: No Remedial Action Required </t>
  </si>
  <si>
    <t xml:space="preserve">Avoidable: Production* Consultant </t>
  </si>
  <si>
    <t>Avoidable: Production* FDOT</t>
  </si>
  <si>
    <t>Avoidable: Consultant CEI</t>
  </si>
  <si>
    <t>Avoidable: FDOT CEI</t>
  </si>
  <si>
    <t>Avoidable: 3rd Party</t>
  </si>
  <si>
    <t>3rd Box</t>
  </si>
  <si>
    <t>Cost Recovery Codes</t>
  </si>
  <si>
    <t>Action Recommended</t>
  </si>
  <si>
    <t>No Action Recommended</t>
  </si>
  <si>
    <t>4th Box</t>
  </si>
  <si>
    <t>Claim/Extended Limits Codes</t>
  </si>
  <si>
    <t>Claim Settlement</t>
  </si>
  <si>
    <t>Neither</t>
  </si>
  <si>
    <t>Extend Project Limits</t>
  </si>
  <si>
    <t>C6</t>
  </si>
  <si>
    <t>Example:
Field Books, Back &amp; Ahead, Etc.</t>
  </si>
  <si>
    <t>See Attached or None</t>
  </si>
  <si>
    <t>Example:
QC testing by: Bechtol Engineering, Central Testing Labs, DRMP, PSI, Terracon, Tierra, Universal Engineering
VT testing by: Bechtol Engineering, Central Testing Labs, DRMP, PSI, Terracon, Tierra, Universal Engineering
or QA testing by: Bechtol Engineering, Central Testing Labs, DRMP, PSI, Terracon, Tierra, Universal Engineering</t>
  </si>
  <si>
    <t>Class A, B, C, or D / Type S, M, or L</t>
  </si>
  <si>
    <t>Schedule dated: (DATE) in hand.
Previous schedules below:
1 Jan 00 Example</t>
  </si>
  <si>
    <t>Example:
Using the TCP in the plans Or,
Using Index's 601, 602, Etc.…(Per the Plans) Or,
Using Alternate TCP signed and sealed by contractor (Who and Date)</t>
  </si>
  <si>
    <t>Example:
Monthly MOT reviews by CDS is more than a month old.</t>
  </si>
  <si>
    <r>
      <t xml:space="preserve">What </t>
    </r>
    <r>
      <rPr>
        <sz val="11"/>
        <color rgb="FFFF0000"/>
        <rFont val="Arial"/>
        <family val="2"/>
      </rPr>
      <t>specifications</t>
    </r>
    <r>
      <rPr>
        <sz val="11"/>
        <rFont val="Arial"/>
        <family val="2"/>
      </rPr>
      <t xml:space="preserve"> are being used on the project? (FDOT Specifications, 
Big Four Specifications, local agency, combination of both) (List year)</t>
    </r>
  </si>
  <si>
    <r>
      <t xml:space="preserve">Is all completed work </t>
    </r>
    <r>
      <rPr>
        <sz val="11"/>
        <color rgb="FFFF0000"/>
        <rFont val="Arial"/>
        <family val="2"/>
      </rPr>
      <t>ADA Compliant?</t>
    </r>
    <r>
      <rPr>
        <sz val="11"/>
        <rFont val="Arial"/>
        <family val="2"/>
      </rPr>
      <t xml:space="preserve"> 2% max. cross-slope, 5% max grade, 7' min. vertical clearance, drop-offs protected….?</t>
    </r>
  </si>
  <si>
    <r>
      <t xml:space="preserve">Are CEI or local agency </t>
    </r>
    <r>
      <rPr>
        <sz val="11"/>
        <color rgb="FFFF0000"/>
        <rFont val="Arial"/>
        <family val="2"/>
      </rPr>
      <t>staffing</t>
    </r>
    <r>
      <rPr>
        <sz val="11"/>
        <rFont val="Arial"/>
        <family val="2"/>
      </rPr>
      <t xml:space="preserve"> levels (if applicable) adequate for the project?</t>
    </r>
  </si>
  <si>
    <r>
      <t xml:space="preserve">Are agency's </t>
    </r>
    <r>
      <rPr>
        <sz val="11"/>
        <color rgb="FFFF0000"/>
        <rFont val="Arial"/>
        <family val="2"/>
      </rPr>
      <t>Daily and Weekly</t>
    </r>
    <r>
      <rPr>
        <sz val="11"/>
        <rFont val="Arial"/>
        <family val="2"/>
      </rPr>
      <t xml:space="preserve"> Reports current?</t>
    </r>
  </si>
  <si>
    <r>
      <t xml:space="preserve">Is there any </t>
    </r>
    <r>
      <rPr>
        <sz val="11"/>
        <color rgb="FFFF0000"/>
        <rFont val="Arial"/>
        <family val="2"/>
      </rPr>
      <t>deficient work</t>
    </r>
    <r>
      <rPr>
        <sz val="11"/>
        <rFont val="Arial"/>
        <family val="2"/>
      </rPr>
      <t xml:space="preserve"> on the project that has not been corrected?</t>
    </r>
  </si>
  <si>
    <r>
      <t xml:space="preserve">Have there been any </t>
    </r>
    <r>
      <rPr>
        <sz val="11"/>
        <color rgb="FFFF0000"/>
        <rFont val="Arial"/>
        <family val="2"/>
      </rPr>
      <t>change orders</t>
    </r>
    <r>
      <rPr>
        <sz val="11"/>
        <rFont val="Arial"/>
        <family val="2"/>
      </rPr>
      <t xml:space="preserve"> issued? Have copies been forwarded to FDOT for review and concurrence (contractor and independent estimates, entitlement analyses, etc. ..included)? </t>
    </r>
    <r>
      <rPr>
        <sz val="11"/>
        <color rgb="FF0070C0"/>
        <rFont val="Arial"/>
        <family val="2"/>
      </rPr>
      <t xml:space="preserve"> (Const. Performance Evaluation Cat. 5 &amp; 10)</t>
    </r>
  </si>
  <si>
    <r>
      <t xml:space="preserve">Have any </t>
    </r>
    <r>
      <rPr>
        <sz val="11"/>
        <color rgb="FFFF0000"/>
        <rFont val="Arial"/>
        <family val="2"/>
      </rPr>
      <t>plan revisions</t>
    </r>
    <r>
      <rPr>
        <sz val="11"/>
        <rFont val="Arial"/>
        <family val="2"/>
      </rPr>
      <t xml:space="preserve"> been issued? Have signed &amp; sealed copies of revisions been forwarded to FDOT for review and acceptance? What CO do they pertain to?</t>
    </r>
  </si>
  <si>
    <r>
      <t xml:space="preserve">Is the project on </t>
    </r>
    <r>
      <rPr>
        <sz val="11"/>
        <color rgb="FFFF0000"/>
        <rFont val="Arial"/>
        <family val="2"/>
      </rPr>
      <t>schedule?</t>
    </r>
    <r>
      <rPr>
        <sz val="11"/>
        <rFont val="Arial"/>
        <family val="2"/>
      </rPr>
      <t xml:space="preserve"> Does the agency have a current schedule on file? 
</t>
    </r>
    <r>
      <rPr>
        <sz val="11"/>
        <color rgb="FFFF0000"/>
        <rFont val="Arial"/>
        <family val="2"/>
      </rPr>
      <t xml:space="preserve">Uploaded to LAPIT? </t>
    </r>
    <r>
      <rPr>
        <sz val="11"/>
        <color rgb="FF0070C0"/>
        <rFont val="Arial"/>
        <family val="2"/>
      </rPr>
      <t>(Const. Performance Evaluation Cat. 8)</t>
    </r>
  </si>
  <si>
    <r>
      <t xml:space="preserve">Is a </t>
    </r>
    <r>
      <rPr>
        <sz val="11"/>
        <color rgb="FFFF0000"/>
        <rFont val="Arial"/>
        <family val="2"/>
      </rPr>
      <t>Traffic Control Plan</t>
    </r>
    <r>
      <rPr>
        <sz val="11"/>
        <rFont val="Arial"/>
        <family val="2"/>
      </rPr>
      <t xml:space="preserve"> (TCP) included in signed and sealed construction plans citing specific index(s) from 600 series, or Is there an alternate TCP signed and sealed by contractor?</t>
    </r>
  </si>
  <si>
    <r>
      <t xml:space="preserve">Are </t>
    </r>
    <r>
      <rPr>
        <u/>
        <sz val="11"/>
        <rFont val="Arial"/>
        <family val="2"/>
      </rPr>
      <t>daily &amp; weekly MOT Reviews</t>
    </r>
    <r>
      <rPr>
        <sz val="11"/>
        <rFont val="Arial"/>
        <family val="2"/>
      </rPr>
      <t xml:space="preserve"> being conducted 
</t>
    </r>
    <r>
      <rPr>
        <u/>
        <sz val="11"/>
        <rFont val="Arial"/>
        <family val="2"/>
      </rPr>
      <t>by Contractors WTS.</t>
    </r>
    <r>
      <rPr>
        <sz val="11"/>
        <rFont val="Arial"/>
        <family val="2"/>
      </rPr>
      <t xml:space="preserve"> (Per Spec 102-3.2) 
</t>
    </r>
    <r>
      <rPr>
        <u/>
        <sz val="11"/>
        <color rgb="FFFF0000"/>
        <rFont val="Arial"/>
        <family val="2"/>
      </rPr>
      <t>&amp; Monthly certification by CDS</t>
    </r>
    <r>
      <rPr>
        <sz val="11"/>
        <color rgb="FFFF0000"/>
        <rFont val="Arial"/>
        <family val="2"/>
      </rPr>
      <t xml:space="preserve"> (Spec 102-9.1)</t>
    </r>
  </si>
  <si>
    <r>
      <t xml:space="preserve">Is a </t>
    </r>
    <r>
      <rPr>
        <sz val="11"/>
        <color rgb="FFFF0000"/>
        <rFont val="Arial"/>
        <family val="2"/>
      </rPr>
      <t>Stormwater Pollution Prevention Plan</t>
    </r>
    <r>
      <rPr>
        <sz val="11"/>
        <rFont val="Arial"/>
        <family val="2"/>
      </rPr>
      <t xml:space="preserve"> (SWPPP) included in signed and sealed construction plans, or was a separate SWPPP signed and sealed by contractor? </t>
    </r>
  </si>
  <si>
    <r>
      <t xml:space="preserve">Are SWPPP Construction </t>
    </r>
    <r>
      <rPr>
        <sz val="11"/>
        <color rgb="FFFF0000"/>
        <rFont val="Arial"/>
        <family val="2"/>
      </rPr>
      <t>Inspection Reports</t>
    </r>
    <r>
      <rPr>
        <sz val="11"/>
        <rFont val="Arial"/>
        <family val="2"/>
      </rPr>
      <t xml:space="preserve"> (form 650-040-03) available for review?</t>
    </r>
  </si>
  <si>
    <r>
      <t>Have applicable</t>
    </r>
    <r>
      <rPr>
        <sz val="11"/>
        <color rgb="FFFF0000"/>
        <rFont val="Arial"/>
        <family val="2"/>
      </rPr>
      <t xml:space="preserve"> shop drawings</t>
    </r>
    <r>
      <rPr>
        <sz val="11"/>
        <rFont val="Arial"/>
        <family val="2"/>
      </rPr>
      <t>, mix designs, DSIPs, PIPs, etc.…been submitted?</t>
    </r>
  </si>
  <si>
    <r>
      <t xml:space="preserve">Does </t>
    </r>
    <r>
      <rPr>
        <sz val="11"/>
        <color rgb="FFFF0000"/>
        <rFont val="Arial"/>
        <family val="2"/>
      </rPr>
      <t>agency have documentation</t>
    </r>
    <r>
      <rPr>
        <sz val="11"/>
        <rFont val="Arial"/>
        <family val="2"/>
      </rPr>
      <t xml:space="preserve"> to substantiate / support the Contractors Pay Item Quantities?</t>
    </r>
  </si>
  <si>
    <r>
      <t xml:space="preserve">Project using a </t>
    </r>
    <r>
      <rPr>
        <sz val="11"/>
        <color rgb="FFFF0000"/>
        <rFont val="Arial"/>
        <family val="2"/>
      </rPr>
      <t>Quality Control Plan</t>
    </r>
    <r>
      <rPr>
        <sz val="11"/>
        <rFont val="Arial"/>
        <family val="2"/>
      </rPr>
      <t xml:space="preserve"> or Materials Sampling Plan, and available?</t>
    </r>
  </si>
  <si>
    <r>
      <rPr>
        <sz val="11"/>
        <color rgb="FFFF0000"/>
        <rFont val="Arial"/>
        <family val="2"/>
      </rPr>
      <t>Who is responsible</t>
    </r>
    <r>
      <rPr>
        <sz val="11"/>
        <rFont val="Arial"/>
        <family val="2"/>
      </rPr>
      <t xml:space="preserve"> for Quality Control and Verification testing?</t>
    </r>
  </si>
  <si>
    <r>
      <t xml:space="preserve">What </t>
    </r>
    <r>
      <rPr>
        <sz val="11"/>
        <color rgb="FFFF0000"/>
        <rFont val="Arial"/>
        <family val="2"/>
      </rPr>
      <t>materials require testing</t>
    </r>
    <r>
      <rPr>
        <sz val="11"/>
        <rFont val="Arial"/>
        <family val="2"/>
      </rPr>
      <t xml:space="preserve"> (concrete, asphalt, or earthwork)?</t>
    </r>
  </si>
  <si>
    <r>
      <t xml:space="preserve">Have </t>
    </r>
    <r>
      <rPr>
        <sz val="11"/>
        <color rgb="FFFF0000"/>
        <rFont val="Arial"/>
        <family val="2"/>
      </rPr>
      <t>materials been confirmed</t>
    </r>
    <r>
      <rPr>
        <sz val="11"/>
        <rFont val="Arial"/>
        <family val="2"/>
      </rPr>
      <t xml:space="preserve"> to meet applicable specs? (Buy America (Spec 6-5.2), APL, approved pre-cast yard, other materials certifications)? </t>
    </r>
    <r>
      <rPr>
        <sz val="11"/>
        <color rgb="FF0070C0"/>
        <rFont val="Arial"/>
        <family val="2"/>
      </rPr>
      <t>(Const. Performance Evaluation Cat. 9)</t>
    </r>
  </si>
  <si>
    <r>
      <t xml:space="preserve">Are </t>
    </r>
    <r>
      <rPr>
        <sz val="11"/>
        <color rgb="FFFF0000"/>
        <rFont val="Arial"/>
        <family val="2"/>
      </rPr>
      <t>testing labs and technician(s)</t>
    </r>
    <r>
      <rPr>
        <sz val="11"/>
        <rFont val="Arial"/>
        <family val="2"/>
      </rPr>
      <t xml:space="preserve"> current on their FDOT certifications/qualifications?  </t>
    </r>
  </si>
  <si>
    <r>
      <t xml:space="preserve">Is </t>
    </r>
    <r>
      <rPr>
        <sz val="11"/>
        <color rgb="FFFF0000"/>
        <rFont val="Arial"/>
        <family val="2"/>
      </rPr>
      <t>material testing</t>
    </r>
    <r>
      <rPr>
        <sz val="11"/>
        <rFont val="Arial"/>
        <family val="2"/>
      </rPr>
      <t xml:space="preserve"> being performed in accordance with the applicable specifications &amp; frequency? </t>
    </r>
    <r>
      <rPr>
        <sz val="11"/>
        <color rgb="FF0070C0"/>
        <rFont val="Arial"/>
        <family val="2"/>
      </rPr>
      <t>(Const. Performance Evaluation Cat. 9)</t>
    </r>
  </si>
  <si>
    <r>
      <t xml:space="preserve">Is </t>
    </r>
    <r>
      <rPr>
        <sz val="11"/>
        <color rgb="FFFF0000"/>
        <rFont val="Arial"/>
        <family val="2"/>
      </rPr>
      <t>MAC</t>
    </r>
    <r>
      <rPr>
        <sz val="11"/>
        <rFont val="Arial"/>
        <family val="2"/>
      </rPr>
      <t xml:space="preserve"> being utilized properly and being kept up to date?</t>
    </r>
  </si>
  <si>
    <r>
      <t xml:space="preserve">Are </t>
    </r>
    <r>
      <rPr>
        <sz val="11"/>
        <color rgb="FFFF0000"/>
        <rFont val="Arial"/>
        <family val="2"/>
      </rPr>
      <t>samples taken randomly</t>
    </r>
    <r>
      <rPr>
        <sz val="11"/>
        <rFont val="Arial"/>
        <family val="2"/>
      </rPr>
      <t xml:space="preserve"> and without prior knowledge on the part of the contractor?</t>
    </r>
  </si>
  <si>
    <r>
      <t xml:space="preserve">Are there </t>
    </r>
    <r>
      <rPr>
        <sz val="11"/>
        <color rgb="FFFF0000"/>
        <rFont val="Arial"/>
        <family val="2"/>
      </rPr>
      <t>testing records</t>
    </r>
    <r>
      <rPr>
        <sz val="11"/>
        <rFont val="Arial"/>
        <family val="2"/>
      </rPr>
      <t xml:space="preserve"> available that support the materials testing and verification frequency requirements?</t>
    </r>
  </si>
  <si>
    <r>
      <t>Have there been any</t>
    </r>
    <r>
      <rPr>
        <sz val="11"/>
        <color rgb="FFFF0000"/>
        <rFont val="Arial"/>
        <family val="2"/>
      </rPr>
      <t xml:space="preserve"> failed tests</t>
    </r>
    <r>
      <rPr>
        <sz val="11"/>
        <rFont val="Arial"/>
        <family val="2"/>
      </rPr>
      <t xml:space="preserve"> that have not been resolved?
</t>
    </r>
    <r>
      <rPr>
        <sz val="11"/>
        <color rgb="FF0070C0"/>
        <rFont val="Arial"/>
        <family val="2"/>
      </rPr>
      <t>(Const. Performance Evaluation Cat. 9)</t>
    </r>
  </si>
  <si>
    <r>
      <rPr>
        <sz val="11"/>
        <color rgb="FFFF0000"/>
        <rFont val="Arial"/>
        <family val="2"/>
      </rPr>
      <t>Bulletin board</t>
    </r>
    <r>
      <rPr>
        <sz val="11"/>
        <rFont val="Arial"/>
        <family val="2"/>
      </rPr>
      <t xml:space="preserve"> displayed in prominent location within project limits? In Compliance? (Board review form 275-021-10)</t>
    </r>
  </si>
  <si>
    <r>
      <t xml:space="preserve">Have any </t>
    </r>
    <r>
      <rPr>
        <sz val="11"/>
        <color rgb="FFFF0000"/>
        <rFont val="Arial"/>
        <family val="2"/>
      </rPr>
      <t>time extensions</t>
    </r>
    <r>
      <rPr>
        <sz val="11"/>
        <rFont val="Arial"/>
        <family val="2"/>
      </rPr>
      <t xml:space="preserve"> been issued? Have copies been forwarded to FDOT for review and concurrence, along with explanation/reason for the time extension and updated schedule? </t>
    </r>
    <r>
      <rPr>
        <sz val="11"/>
        <color rgb="FF0070C0"/>
        <rFont val="Arial"/>
        <family val="2"/>
      </rPr>
      <t>(Const. Performance Evaluation Cat. 10)</t>
    </r>
  </si>
  <si>
    <t>Example:
Per the Agency (Name) Or
Review of project found …….. since last review. Or
No ADA items are complete at this time
Or 
No ADA items on this project</t>
  </si>
  <si>
    <t>Dailies thru (DATE) are in hand.</t>
  </si>
  <si>
    <t>Example:
Per the Agency (Name) Or
Issue #2: Broken Valve Box Sta. 123+45 Rt. Found or Opened (Date) / Fixed or Closed (Date)
Issue #1: Wrong concrete design mix placed on jobsite. Found 13Jan14 / Fixed 25Jan14</t>
  </si>
  <si>
    <t>Example:
Per the Agency (Name) contractors WTS is conducting MOT reviews of the project &amp; 
Monthly MOT Review by CDS dated (DATE) is in hand.</t>
  </si>
  <si>
    <t>Example:
Per the Agency (Name) all Materials meet applicable Specs. Or
Sample "X" is not and resolution is underway.</t>
  </si>
  <si>
    <t>Example:
Per the Agency (Name) all Labs &amp; Tech's are current.</t>
  </si>
  <si>
    <t>Example:
Per the Agency (Name) all testing is per the specifications.</t>
  </si>
  <si>
    <t>Example:
Per the Agency (Name)
or MAC is not being utilized on this project.</t>
  </si>
  <si>
    <t>Example:
Per the Agency (Name)</t>
  </si>
  <si>
    <t>Example:
Per the Agency (Name) there is no uncorrected failures. Or
Sample "X" is not and resolution is underway.</t>
  </si>
  <si>
    <t>Example:
Per the Agency (NAME). Or
Item (Status)</t>
  </si>
  <si>
    <t>Planned Substantial Completion Date:</t>
  </si>
  <si>
    <t>Planned Final Completion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</si>
</sst>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_);[Red]\(&quot;$&quot;#,##0.00\)"/>
    <numFmt numFmtId="44" formatCode="_(&quot;$&quot;* #,##0.00_);_(&quot;$&quot;* \(#,##0.00\);_(&quot;$&quot;* &quot;-&quot;??_);_(@_)"/>
    <numFmt numFmtId="165" formatCode="[$-409]d\-mmm\-yy;@"/>
    <numFmt numFmtId="166" formatCode="&quot;$&quot;#,##0.00"/>
    <numFmt numFmtId="167" formatCode="[$-409]mmmm\ d\,\ yyyy;@"/>
    <numFmt numFmtId="168" formatCode="[$-409]mmm\-yy;@"/>
    <numFmt numFmtId="169" formatCode="0.0"/>
    <numFmt numFmtId="170" formatCode="mm/dd/yy;@"/>
    <numFmt numFmtId="173" formatCode="000"/>
  </numFmts>
  <fonts count="86" x14ac:knownFonts="1">
    <font>
      <sz val="11"/>
      <color theme="1"/>
      <name val="Calibri"/>
      <family val="2"/>
      <scheme val="minor"/>
    </font>
    <font>
      <sz val="11"/>
      <color theme="1"/>
      <name val="Calibri"/>
      <family val="2"/>
      <scheme val="minor"/>
    </font>
    <font>
      <b/>
      <sz val="9"/>
      <color indexed="81"/>
      <name val="Tahoma"/>
      <family val="2"/>
    </font>
    <font>
      <sz val="9"/>
      <color indexed="81"/>
      <name val="Tahoma"/>
      <family val="2"/>
    </font>
    <font>
      <b/>
      <sz val="11"/>
      <color theme="1"/>
      <name val="Calibri"/>
      <family val="2"/>
      <scheme val="minor"/>
    </font>
    <font>
      <b/>
      <sz val="10"/>
      <color theme="1"/>
      <name val="Arial"/>
      <family val="2"/>
    </font>
    <font>
      <sz val="10"/>
      <color theme="1"/>
      <name val="Arial"/>
      <family val="2"/>
    </font>
    <font>
      <sz val="12"/>
      <color theme="1"/>
      <name val="Times New Roman"/>
      <family val="1"/>
    </font>
    <font>
      <b/>
      <sz val="10"/>
      <color theme="1"/>
      <name val="Times New Roman"/>
      <family val="1"/>
    </font>
    <font>
      <sz val="10"/>
      <name val="Arial"/>
      <family val="2"/>
    </font>
    <font>
      <sz val="10"/>
      <name val="Arial"/>
      <family val="2"/>
    </font>
    <font>
      <b/>
      <sz val="10"/>
      <name val="Arial"/>
      <family val="2"/>
    </font>
    <font>
      <b/>
      <sz val="11"/>
      <name val="Arial"/>
      <family val="2"/>
    </font>
    <font>
      <sz val="10"/>
      <name val="MS Sans Serif"/>
    </font>
    <font>
      <b/>
      <sz val="9"/>
      <name val="Arial"/>
      <family val="2"/>
    </font>
    <font>
      <b/>
      <sz val="7.5"/>
      <name val="Arial"/>
      <family val="2"/>
    </font>
    <font>
      <b/>
      <sz val="14"/>
      <name val="Arial"/>
      <family val="2"/>
    </font>
    <font>
      <b/>
      <i/>
      <sz val="12"/>
      <name val="Courier New"/>
      <family val="3"/>
    </font>
    <font>
      <b/>
      <sz val="16"/>
      <name val="Arial"/>
      <family val="2"/>
    </font>
    <font>
      <b/>
      <sz val="18"/>
      <name val="Arial"/>
      <family val="2"/>
    </font>
    <font>
      <b/>
      <sz val="26"/>
      <color theme="1"/>
      <name val="Calibri"/>
      <family val="2"/>
      <scheme val="minor"/>
    </font>
    <font>
      <sz val="7"/>
      <name val="Arial"/>
      <family val="2"/>
    </font>
    <font>
      <b/>
      <sz val="12"/>
      <name val="Arial"/>
      <family val="2"/>
    </font>
    <font>
      <sz val="8"/>
      <name val="Arial"/>
      <family val="2"/>
    </font>
    <font>
      <b/>
      <sz val="8"/>
      <name val="Arial"/>
      <family val="2"/>
    </font>
    <font>
      <u/>
      <sz val="8"/>
      <name val="Arial"/>
      <family val="2"/>
    </font>
    <font>
      <sz val="8"/>
      <name val="Symbol"/>
      <family val="1"/>
      <charset val="2"/>
    </font>
    <font>
      <sz val="5"/>
      <name val="Arial"/>
      <family val="2"/>
    </font>
    <font>
      <sz val="7.5"/>
      <name val="Arial"/>
      <family val="2"/>
    </font>
    <font>
      <sz val="6.5"/>
      <name val="Arial"/>
      <family val="2"/>
    </font>
    <font>
      <sz val="10"/>
      <color theme="1"/>
      <name val="Verdana"/>
      <family val="2"/>
    </font>
    <font>
      <u/>
      <sz val="10"/>
      <color theme="1"/>
      <name val="Verdana"/>
      <family val="2"/>
    </font>
    <font>
      <b/>
      <sz val="20"/>
      <color theme="1"/>
      <name val="Calibri"/>
      <family val="2"/>
      <scheme val="minor"/>
    </font>
    <font>
      <b/>
      <sz val="12"/>
      <color theme="1"/>
      <name val="Calibri"/>
      <family val="2"/>
      <scheme val="minor"/>
    </font>
    <font>
      <sz val="12"/>
      <color theme="1"/>
      <name val="Calibri"/>
      <family val="2"/>
      <scheme val="minor"/>
    </font>
    <font>
      <sz val="11"/>
      <color theme="1"/>
      <name val="Calibri"/>
      <family val="2"/>
    </font>
    <font>
      <b/>
      <sz val="14"/>
      <color theme="1"/>
      <name val="Calibri"/>
      <family val="2"/>
      <scheme val="minor"/>
    </font>
    <font>
      <b/>
      <sz val="16"/>
      <color theme="1"/>
      <name val="Calibri"/>
      <family val="2"/>
      <scheme val="minor"/>
    </font>
    <font>
      <sz val="9"/>
      <color theme="1"/>
      <name val="Calibri"/>
      <family val="2"/>
      <scheme val="minor"/>
    </font>
    <font>
      <sz val="7"/>
      <color theme="1"/>
      <name val="Calibri"/>
      <family val="2"/>
      <scheme val="minor"/>
    </font>
    <font>
      <sz val="7.5"/>
      <color theme="1"/>
      <name val="Calibri"/>
      <family val="2"/>
      <scheme val="minor"/>
    </font>
    <font>
      <sz val="10"/>
      <color indexed="8"/>
      <name val="Arial"/>
      <family val="2"/>
    </font>
    <font>
      <b/>
      <sz val="22"/>
      <color indexed="8"/>
      <name val="Arial"/>
      <family val="2"/>
    </font>
    <font>
      <b/>
      <sz val="12"/>
      <color indexed="8"/>
      <name val="Arial"/>
      <family val="2"/>
    </font>
    <font>
      <b/>
      <sz val="12"/>
      <color theme="0"/>
      <name val="Arial"/>
      <family val="2"/>
    </font>
    <font>
      <sz val="11"/>
      <name val="Arial"/>
      <family val="2"/>
    </font>
    <font>
      <sz val="20"/>
      <name val="Arial"/>
      <family val="2"/>
    </font>
    <font>
      <sz val="12"/>
      <name val="Arial"/>
      <family val="2"/>
    </font>
    <font>
      <sz val="12"/>
      <color theme="0"/>
      <name val="Arial"/>
      <family val="2"/>
    </font>
    <font>
      <sz val="10"/>
      <color rgb="FFFF5050"/>
      <name val="Arial"/>
      <family val="2"/>
    </font>
    <font>
      <sz val="38"/>
      <color indexed="8"/>
      <name val="Arial"/>
      <family val="2"/>
    </font>
    <font>
      <sz val="38"/>
      <name val="Arial"/>
      <family val="2"/>
    </font>
    <font>
      <sz val="15"/>
      <color indexed="8"/>
      <name val="Arial"/>
      <family val="2"/>
    </font>
    <font>
      <i/>
      <sz val="9"/>
      <color indexed="81"/>
      <name val="Tahoma"/>
      <family val="2"/>
    </font>
    <font>
      <sz val="12"/>
      <color rgb="FFFF0000"/>
      <name val="Arial"/>
      <family val="2"/>
    </font>
    <font>
      <b/>
      <sz val="10"/>
      <color theme="1"/>
      <name val="Calibri"/>
      <family val="2"/>
      <scheme val="minor"/>
    </font>
    <font>
      <sz val="10"/>
      <color theme="1"/>
      <name val="Calibri"/>
      <family val="2"/>
      <scheme val="minor"/>
    </font>
    <font>
      <b/>
      <sz val="18"/>
      <color theme="1"/>
      <name val="Calibri"/>
      <family val="2"/>
      <scheme val="minor"/>
    </font>
    <font>
      <b/>
      <sz val="10.5"/>
      <color theme="1"/>
      <name val="Calibri"/>
      <family val="2"/>
      <scheme val="minor"/>
    </font>
    <font>
      <sz val="10"/>
      <name val="Arial"/>
      <family val="2"/>
    </font>
    <font>
      <sz val="12"/>
      <name val="Arial"/>
      <family val="2"/>
    </font>
    <font>
      <b/>
      <sz val="12"/>
      <color indexed="13"/>
      <name val="Arial"/>
      <family val="2"/>
    </font>
    <font>
      <b/>
      <sz val="12"/>
      <color indexed="10"/>
      <name val="Arial"/>
      <family val="2"/>
    </font>
    <font>
      <sz val="12"/>
      <name val="Times New Roman"/>
      <family val="1"/>
    </font>
    <font>
      <u/>
      <sz val="10"/>
      <color indexed="12"/>
      <name val="Arial"/>
      <family val="2"/>
    </font>
    <font>
      <u/>
      <sz val="12"/>
      <color indexed="12"/>
      <name val="Arial"/>
      <family val="2"/>
    </font>
    <font>
      <u val="singleAccounting"/>
      <sz val="12"/>
      <name val="Arial"/>
      <family val="2"/>
    </font>
    <font>
      <b/>
      <sz val="12"/>
      <name val="Times New Roman"/>
      <family val="1"/>
    </font>
    <font>
      <sz val="12"/>
      <color indexed="10"/>
      <name val="Arial"/>
      <family val="2"/>
    </font>
    <font>
      <u/>
      <sz val="12"/>
      <name val="Times New Roman"/>
      <family val="1"/>
    </font>
    <font>
      <b/>
      <u/>
      <sz val="12"/>
      <name val="Calibri"/>
      <family val="2"/>
      <scheme val="minor"/>
    </font>
    <font>
      <sz val="14"/>
      <color theme="1"/>
      <name val="Calibri"/>
      <family val="2"/>
      <scheme val="minor"/>
    </font>
    <font>
      <sz val="12"/>
      <name val="Calibri"/>
      <family val="2"/>
      <scheme val="minor"/>
    </font>
    <font>
      <sz val="10"/>
      <name val="Calibri"/>
      <family val="2"/>
      <scheme val="minor"/>
    </font>
    <font>
      <sz val="14"/>
      <color theme="1"/>
      <name val="Calibri"/>
      <family val="2"/>
    </font>
    <font>
      <sz val="14"/>
      <color rgb="FFFF0000"/>
      <name val="Calibri"/>
      <family val="2"/>
      <scheme val="minor"/>
    </font>
    <font>
      <sz val="11"/>
      <name val="Calibri"/>
      <family val="2"/>
      <scheme val="minor"/>
    </font>
    <font>
      <u/>
      <sz val="9.85"/>
      <color indexed="12"/>
      <name val="Arial"/>
      <family val="2"/>
    </font>
    <font>
      <u/>
      <sz val="11"/>
      <color theme="10"/>
      <name val="Calibri"/>
      <family val="2"/>
      <scheme val="minor"/>
    </font>
    <font>
      <sz val="11"/>
      <color rgb="FFFF0000"/>
      <name val="Arial"/>
      <family val="2"/>
    </font>
    <font>
      <sz val="8"/>
      <color theme="0"/>
      <name val="Arial"/>
      <family val="2"/>
    </font>
    <font>
      <sz val="11"/>
      <color rgb="FF0070C0"/>
      <name val="Arial"/>
      <family val="2"/>
    </font>
    <font>
      <b/>
      <u/>
      <sz val="9"/>
      <color indexed="81"/>
      <name val="Tahoma"/>
      <family val="2"/>
    </font>
    <font>
      <u/>
      <sz val="11"/>
      <name val="Arial"/>
      <family val="2"/>
    </font>
    <font>
      <u/>
      <sz val="11"/>
      <color rgb="FFFF0000"/>
      <name val="Arial"/>
      <family val="2"/>
    </font>
    <font>
      <u/>
      <sz val="9"/>
      <color indexed="81"/>
      <name val="Tahoma"/>
      <family val="2"/>
    </font>
  </fonts>
  <fills count="12">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indexed="43"/>
        <bgColor indexed="64"/>
      </patternFill>
    </fill>
    <fill>
      <patternFill patternType="solid">
        <fgColor indexed="9"/>
        <bgColor indexed="64"/>
      </patternFill>
    </fill>
    <fill>
      <patternFill patternType="solid">
        <fgColor rgb="FFFEFCB6"/>
        <bgColor indexed="64"/>
      </patternFill>
    </fill>
    <fill>
      <patternFill patternType="solid">
        <fgColor theme="0"/>
        <bgColor indexed="64"/>
      </patternFill>
    </fill>
    <fill>
      <patternFill patternType="solid">
        <fgColor indexed="10"/>
        <bgColor indexed="64"/>
      </patternFill>
    </fill>
    <fill>
      <patternFill patternType="solid">
        <fgColor rgb="FFFFFF99"/>
        <bgColor indexed="64"/>
      </patternFill>
    </fill>
    <fill>
      <patternFill patternType="solid">
        <fgColor theme="4" tint="0.79998168889431442"/>
        <bgColor indexed="64"/>
      </patternFill>
    </fill>
    <fill>
      <patternFill patternType="solid">
        <fgColor theme="8" tint="0.7999816888943144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style="thick">
        <color indexed="64"/>
      </right>
      <top style="thick">
        <color indexed="64"/>
      </top>
      <bottom style="thick">
        <color indexed="64"/>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medium">
        <color indexed="64"/>
      </left>
      <right/>
      <top style="thin">
        <color indexed="64"/>
      </top>
      <bottom/>
      <diagonal/>
    </border>
    <border>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diagonal/>
    </border>
    <border>
      <left style="thin">
        <color theme="1"/>
      </left>
      <right style="thin">
        <color theme="1"/>
      </right>
      <top style="thin">
        <color theme="1"/>
      </top>
      <bottom style="thin">
        <color theme="1"/>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6">
    <xf numFmtId="0" fontId="0" fillId="0" borderId="0"/>
    <xf numFmtId="44" fontId="1" fillId="0" borderId="0" applyFont="0" applyFill="0" applyBorder="0" applyAlignment="0" applyProtection="0"/>
    <xf numFmtId="9" fontId="1" fillId="0" borderId="0" applyFont="0" applyFill="0" applyBorder="0" applyAlignment="0" applyProtection="0"/>
    <xf numFmtId="0" fontId="9" fillId="0" borderId="0"/>
    <xf numFmtId="0" fontId="13" fillId="0" borderId="0"/>
    <xf numFmtId="168" fontId="10" fillId="0" borderId="0"/>
    <xf numFmtId="44" fontId="10" fillId="0" borderId="0" applyFont="0" applyFill="0" applyBorder="0" applyAlignment="0" applyProtection="0"/>
    <xf numFmtId="9" fontId="9" fillId="0" borderId="0" applyFont="0" applyFill="0" applyBorder="0" applyAlignment="0" applyProtection="0"/>
    <xf numFmtId="0" fontId="59" fillId="0" borderId="0"/>
    <xf numFmtId="0" fontId="64" fillId="0" borderId="0" applyNumberFormat="0" applyFill="0" applyBorder="0" applyAlignment="0" applyProtection="0">
      <alignment vertical="top"/>
      <protection locked="0"/>
    </xf>
    <xf numFmtId="44" fontId="59" fillId="0" borderId="0" applyFont="0" applyFill="0" applyBorder="0" applyAlignment="0" applyProtection="0"/>
    <xf numFmtId="9" fontId="59" fillId="0" borderId="0" applyFont="0" applyFill="0" applyBorder="0" applyAlignment="0" applyProtection="0"/>
    <xf numFmtId="0" fontId="47" fillId="0" borderId="0"/>
    <xf numFmtId="0" fontId="77" fillId="0" borderId="0" applyNumberFormat="0" applyFill="0" applyBorder="0" applyAlignment="0" applyProtection="0">
      <alignment vertical="top"/>
      <protection locked="0"/>
    </xf>
    <xf numFmtId="168" fontId="1" fillId="0" borderId="0"/>
    <xf numFmtId="168" fontId="9" fillId="0" borderId="0"/>
  </cellStyleXfs>
  <cellXfs count="649">
    <xf numFmtId="0" fontId="0" fillId="0" borderId="0" xfId="0"/>
    <xf numFmtId="0" fontId="0" fillId="0" borderId="0" xfId="0" applyAlignment="1">
      <alignment horizontal="center"/>
    </xf>
    <xf numFmtId="0" fontId="0" fillId="0" borderId="1" xfId="0" applyBorder="1" applyAlignment="1">
      <alignment horizontal="center"/>
    </xf>
    <xf numFmtId="0" fontId="0" fillId="0" borderId="3" xfId="0" applyBorder="1"/>
    <xf numFmtId="0" fontId="0" fillId="0" borderId="0" xfId="0" applyBorder="1"/>
    <xf numFmtId="0" fontId="0" fillId="0" borderId="0" xfId="0" applyAlignment="1">
      <alignment horizontal="right"/>
    </xf>
    <xf numFmtId="0" fontId="6" fillId="0" borderId="0" xfId="0" applyFont="1"/>
    <xf numFmtId="0" fontId="4" fillId="0" borderId="0" xfId="0" applyFont="1" applyAlignment="1">
      <alignment horizontal="right"/>
    </xf>
    <xf numFmtId="0" fontId="0" fillId="0" borderId="2" xfId="0" applyBorder="1" applyAlignment="1">
      <alignment horizontal="center"/>
    </xf>
    <xf numFmtId="0" fontId="5" fillId="0" borderId="3" xfId="0" applyFont="1" applyBorder="1"/>
    <xf numFmtId="15" fontId="0" fillId="0" borderId="0" xfId="0" applyNumberFormat="1"/>
    <xf numFmtId="165" fontId="0" fillId="0" borderId="0" xfId="0" applyNumberFormat="1"/>
    <xf numFmtId="0" fontId="10" fillId="0" borderId="0" xfId="3" applyFont="1"/>
    <xf numFmtId="0" fontId="10" fillId="0" borderId="0" xfId="3" applyFont="1" applyAlignment="1"/>
    <xf numFmtId="8" fontId="10" fillId="4" borderId="14" xfId="3" applyNumberFormat="1" applyFont="1" applyFill="1" applyBorder="1"/>
    <xf numFmtId="8" fontId="10" fillId="4" borderId="14" xfId="3" applyNumberFormat="1" applyFont="1" applyFill="1" applyBorder="1" applyAlignment="1">
      <alignment horizontal="right"/>
    </xf>
    <xf numFmtId="0" fontId="10" fillId="0" borderId="0" xfId="3" applyFont="1" applyBorder="1" applyAlignment="1">
      <alignment horizontal="right"/>
    </xf>
    <xf numFmtId="166" fontId="10" fillId="0" borderId="0" xfId="3" applyNumberFormat="1" applyFont="1" applyBorder="1"/>
    <xf numFmtId="0" fontId="10" fillId="0" borderId="0" xfId="3" applyFont="1" applyFill="1" applyBorder="1"/>
    <xf numFmtId="0" fontId="10" fillId="0" borderId="18" xfId="3" applyFont="1" applyFill="1" applyBorder="1"/>
    <xf numFmtId="0" fontId="11" fillId="0" borderId="18" xfId="3" applyFont="1" applyFill="1" applyBorder="1"/>
    <xf numFmtId="0" fontId="10" fillId="0" borderId="1" xfId="3" applyFont="1" applyBorder="1" applyAlignment="1">
      <alignment wrapText="1"/>
    </xf>
    <xf numFmtId="8" fontId="10" fillId="0" borderId="1" xfId="3" applyNumberFormat="1" applyFont="1" applyBorder="1"/>
    <xf numFmtId="8" fontId="10" fillId="0" borderId="19" xfId="3" applyNumberFormat="1" applyFont="1" applyBorder="1" applyProtection="1">
      <protection locked="0"/>
    </xf>
    <xf numFmtId="40" fontId="10" fillId="0" borderId="19" xfId="3" applyNumberFormat="1" applyFont="1" applyBorder="1" applyAlignment="1" applyProtection="1">
      <alignment horizontal="center"/>
      <protection locked="0"/>
    </xf>
    <xf numFmtId="0" fontId="10" fillId="0" borderId="19" xfId="3" applyFont="1" applyBorder="1" applyAlignment="1" applyProtection="1">
      <alignment horizontal="center"/>
      <protection locked="0"/>
    </xf>
    <xf numFmtId="40" fontId="10" fillId="0" borderId="19" xfId="3" applyNumberFormat="1" applyFont="1" applyBorder="1" applyProtection="1">
      <protection locked="0"/>
    </xf>
    <xf numFmtId="0" fontId="10" fillId="0" borderId="19" xfId="3" applyFont="1" applyBorder="1" applyProtection="1">
      <protection locked="0"/>
    </xf>
    <xf numFmtId="0" fontId="10" fillId="0" borderId="1" xfId="3" applyFont="1" applyBorder="1" applyProtection="1">
      <protection locked="0"/>
    </xf>
    <xf numFmtId="0" fontId="10" fillId="0" borderId="1" xfId="3" applyFont="1" applyBorder="1"/>
    <xf numFmtId="8" fontId="10" fillId="0" borderId="1" xfId="3" applyNumberFormat="1" applyFont="1" applyBorder="1" applyProtection="1">
      <protection locked="0"/>
    </xf>
    <xf numFmtId="40" fontId="10" fillId="0" borderId="1" xfId="3" applyNumberFormat="1" applyFont="1" applyBorder="1" applyAlignment="1" applyProtection="1">
      <alignment horizontal="center"/>
      <protection locked="0"/>
    </xf>
    <xf numFmtId="0" fontId="10" fillId="0" borderId="1" xfId="3" applyFont="1" applyBorder="1" applyAlignment="1" applyProtection="1">
      <alignment horizontal="center"/>
      <protection locked="0"/>
    </xf>
    <xf numFmtId="40" fontId="10" fillId="0" borderId="1" xfId="3" applyNumberFormat="1" applyFont="1" applyBorder="1" applyProtection="1">
      <protection locked="0"/>
    </xf>
    <xf numFmtId="0" fontId="15" fillId="5" borderId="1" xfId="4" applyFont="1" applyFill="1" applyBorder="1" applyAlignment="1">
      <alignment horizontal="center" vertical="center" wrapText="1"/>
    </xf>
    <xf numFmtId="0" fontId="11" fillId="5" borderId="20" xfId="4" applyFont="1" applyFill="1" applyBorder="1" applyAlignment="1">
      <alignment horizontal="center" vertical="center" wrapText="1"/>
    </xf>
    <xf numFmtId="0" fontId="11" fillId="0" borderId="1" xfId="3" applyFont="1" applyBorder="1" applyAlignment="1">
      <alignment horizontal="center" vertical="center" wrapText="1"/>
    </xf>
    <xf numFmtId="0" fontId="10" fillId="0" borderId="0" xfId="3" applyFont="1" applyFill="1"/>
    <xf numFmtId="0" fontId="17" fillId="0" borderId="0" xfId="3" applyFont="1" applyBorder="1" applyAlignment="1">
      <alignment vertical="center"/>
    </xf>
    <xf numFmtId="0" fontId="12" fillId="0" borderId="1" xfId="3" applyFont="1" applyBorder="1" applyAlignment="1"/>
    <xf numFmtId="0" fontId="18" fillId="0" borderId="0" xfId="3" applyFont="1" applyBorder="1" applyAlignment="1">
      <alignment horizontal="center"/>
    </xf>
    <xf numFmtId="0" fontId="11" fillId="0" borderId="0" xfId="3" applyFont="1" applyBorder="1" applyAlignment="1">
      <alignment horizontal="center"/>
    </xf>
    <xf numFmtId="0" fontId="11" fillId="0" borderId="18" xfId="3" applyFont="1" applyBorder="1" applyAlignment="1"/>
    <xf numFmtId="8" fontId="10" fillId="4" borderId="14" xfId="3" applyNumberFormat="1" applyFont="1" applyFill="1" applyBorder="1" applyAlignment="1">
      <alignment horizontal="center"/>
    </xf>
    <xf numFmtId="0" fontId="11" fillId="5" borderId="1" xfId="4" applyFont="1" applyFill="1" applyBorder="1" applyAlignment="1">
      <alignment horizontal="center" vertical="center" wrapText="1"/>
    </xf>
    <xf numFmtId="0" fontId="12" fillId="0" borderId="1" xfId="3" applyFont="1" applyBorder="1" applyAlignment="1">
      <alignment horizontal="center" vertical="center"/>
    </xf>
    <xf numFmtId="0" fontId="10" fillId="0" borderId="0" xfId="3" applyFont="1" applyAlignment="1">
      <alignment vertical="center"/>
    </xf>
    <xf numFmtId="0" fontId="11" fillId="0" borderId="0" xfId="3" applyFont="1" applyAlignment="1">
      <alignment vertical="center"/>
    </xf>
    <xf numFmtId="0" fontId="18" fillId="0" borderId="0" xfId="3" applyFont="1" applyAlignment="1">
      <alignment vertical="center"/>
    </xf>
    <xf numFmtId="0" fontId="12" fillId="0" borderId="1" xfId="3" applyFont="1" applyBorder="1" applyAlignment="1" applyProtection="1">
      <alignment horizontal="left"/>
      <protection locked="0"/>
    </xf>
    <xf numFmtId="0" fontId="19" fillId="0" borderId="0" xfId="3" applyFont="1" applyAlignment="1">
      <alignment vertical="center"/>
    </xf>
    <xf numFmtId="0" fontId="0" fillId="0" borderId="0" xfId="0" applyAlignment="1">
      <alignment vertical="top"/>
    </xf>
    <xf numFmtId="167" fontId="0" fillId="0" borderId="0" xfId="0" applyNumberFormat="1" applyAlignment="1">
      <alignment horizontal="left" vertical="center"/>
    </xf>
    <xf numFmtId="0" fontId="21" fillId="0" borderId="0" xfId="5" applyNumberFormat="1" applyFont="1"/>
    <xf numFmtId="0" fontId="21" fillId="0" borderId="0" xfId="5" applyNumberFormat="1" applyFont="1" applyAlignment="1">
      <alignment horizontal="center"/>
    </xf>
    <xf numFmtId="0" fontId="10" fillId="0" borderId="0" xfId="5" applyNumberFormat="1"/>
    <xf numFmtId="0" fontId="23" fillId="0" borderId="0" xfId="5" applyNumberFormat="1" applyFont="1"/>
    <xf numFmtId="0" fontId="23" fillId="0" borderId="0" xfId="5" applyNumberFormat="1" applyFont="1" applyBorder="1"/>
    <xf numFmtId="0" fontId="23" fillId="0" borderId="0" xfId="5" applyNumberFormat="1" applyFont="1" applyBorder="1" applyAlignment="1">
      <alignment horizontal="center"/>
    </xf>
    <xf numFmtId="0" fontId="23" fillId="0" borderId="0" xfId="5" quotePrefix="1" applyNumberFormat="1" applyFont="1" applyBorder="1"/>
    <xf numFmtId="0" fontId="10" fillId="0" borderId="0" xfId="5" applyNumberFormat="1" applyBorder="1"/>
    <xf numFmtId="0" fontId="23" fillId="0" borderId="0" xfId="5" applyNumberFormat="1" applyFont="1" applyFill="1" applyBorder="1" applyAlignment="1">
      <alignment horizontal="center"/>
    </xf>
    <xf numFmtId="0" fontId="26" fillId="0" borderId="0" xfId="5" applyNumberFormat="1" applyFont="1" applyBorder="1" applyAlignment="1">
      <alignment horizontal="center"/>
    </xf>
    <xf numFmtId="0" fontId="24" fillId="0" borderId="0" xfId="5" applyNumberFormat="1" applyFont="1" applyBorder="1" applyAlignment="1"/>
    <xf numFmtId="0" fontId="23" fillId="0" borderId="0" xfId="5" applyNumberFormat="1" applyFont="1" applyBorder="1" applyAlignment="1"/>
    <xf numFmtId="166" fontId="24" fillId="0" borderId="0" xfId="6" applyNumberFormat="1" applyFont="1" applyBorder="1" applyAlignment="1"/>
    <xf numFmtId="169" fontId="23" fillId="0" borderId="0" xfId="5" applyNumberFormat="1" applyFont="1" applyBorder="1" applyAlignment="1"/>
    <xf numFmtId="2" fontId="23" fillId="0" borderId="0" xfId="5" applyNumberFormat="1" applyFont="1" applyBorder="1" applyAlignment="1"/>
    <xf numFmtId="0" fontId="22" fillId="0" borderId="0" xfId="5" applyNumberFormat="1" applyFont="1" applyAlignment="1">
      <alignment vertical="center"/>
    </xf>
    <xf numFmtId="0" fontId="27" fillId="0" borderId="0" xfId="5" applyNumberFormat="1" applyFont="1" applyAlignment="1">
      <alignment horizontal="right"/>
    </xf>
    <xf numFmtId="0" fontId="27" fillId="0" borderId="0" xfId="5" quotePrefix="1" applyNumberFormat="1" applyFont="1" applyAlignment="1">
      <alignment horizontal="right"/>
    </xf>
    <xf numFmtId="0" fontId="23" fillId="0" borderId="18" xfId="5" applyNumberFormat="1" applyFont="1" applyBorder="1" applyAlignment="1">
      <alignment vertical="center"/>
    </xf>
    <xf numFmtId="0" fontId="23" fillId="0" borderId="0" xfId="5" applyNumberFormat="1" applyFont="1" applyBorder="1" applyAlignment="1">
      <alignment vertical="center"/>
    </xf>
    <xf numFmtId="0" fontId="23" fillId="0" borderId="24" xfId="5" applyNumberFormat="1" applyFont="1" applyBorder="1" applyAlignment="1">
      <alignment vertical="center"/>
    </xf>
    <xf numFmtId="0" fontId="23" fillId="0" borderId="26" xfId="5" applyNumberFormat="1" applyFont="1" applyBorder="1" applyAlignment="1">
      <alignment vertical="center"/>
    </xf>
    <xf numFmtId="0" fontId="23" fillId="0" borderId="3" xfId="5" applyNumberFormat="1" applyFont="1" applyBorder="1" applyAlignment="1">
      <alignment vertical="center"/>
    </xf>
    <xf numFmtId="0" fontId="23" fillId="0" borderId="28" xfId="5" applyNumberFormat="1" applyFont="1" applyBorder="1" applyAlignment="1">
      <alignment vertical="center"/>
    </xf>
    <xf numFmtId="0" fontId="23" fillId="0" borderId="18" xfId="5" quotePrefix="1" applyNumberFormat="1" applyFont="1" applyBorder="1" applyAlignment="1"/>
    <xf numFmtId="0" fontId="23" fillId="0" borderId="30" xfId="5" applyNumberFormat="1" applyFont="1" applyBorder="1" applyAlignment="1">
      <alignment vertical="center"/>
    </xf>
    <xf numFmtId="0" fontId="23" fillId="0" borderId="2" xfId="5" applyNumberFormat="1" applyFont="1" applyBorder="1" applyAlignment="1">
      <alignment vertical="center"/>
    </xf>
    <xf numFmtId="0" fontId="23" fillId="0" borderId="29" xfId="5" applyNumberFormat="1" applyFont="1" applyBorder="1" applyAlignment="1">
      <alignment vertical="center"/>
    </xf>
    <xf numFmtId="0" fontId="23" fillId="0" borderId="23" xfId="5" applyNumberFormat="1" applyFont="1" applyBorder="1" applyAlignment="1">
      <alignment vertical="center"/>
    </xf>
    <xf numFmtId="0" fontId="23" fillId="0" borderId="27" xfId="5" applyNumberFormat="1" applyFont="1" applyBorder="1" applyAlignment="1">
      <alignment vertical="center"/>
    </xf>
    <xf numFmtId="165" fontId="24" fillId="0" borderId="0" xfId="5" applyNumberFormat="1" applyFont="1" applyBorder="1" applyAlignment="1">
      <alignment vertical="center"/>
    </xf>
    <xf numFmtId="0" fontId="29" fillId="0" borderId="25" xfId="5" applyNumberFormat="1" applyFont="1" applyBorder="1" applyAlignment="1">
      <alignment vertical="center"/>
    </xf>
    <xf numFmtId="0" fontId="29" fillId="0" borderId="0" xfId="5" applyNumberFormat="1" applyFont="1" applyBorder="1" applyAlignment="1">
      <alignment vertical="center"/>
    </xf>
    <xf numFmtId="0" fontId="29" fillId="0" borderId="26" xfId="5" applyNumberFormat="1" applyFont="1" applyBorder="1" applyAlignment="1">
      <alignment vertical="center"/>
    </xf>
    <xf numFmtId="0" fontId="29" fillId="0" borderId="27" xfId="5" applyNumberFormat="1" applyFont="1" applyBorder="1" applyAlignment="1">
      <alignment vertical="center"/>
    </xf>
    <xf numFmtId="0" fontId="29" fillId="0" borderId="3" xfId="5" applyNumberFormat="1" applyFont="1" applyBorder="1" applyAlignment="1">
      <alignment vertical="center"/>
    </xf>
    <xf numFmtId="0" fontId="29" fillId="0" borderId="28" xfId="5" applyNumberFormat="1" applyFont="1" applyBorder="1" applyAlignment="1">
      <alignment vertical="center"/>
    </xf>
    <xf numFmtId="0" fontId="24" fillId="0" borderId="0" xfId="5" applyNumberFormat="1" applyFont="1" applyBorder="1" applyAlignment="1">
      <alignment vertical="center"/>
    </xf>
    <xf numFmtId="15" fontId="23" fillId="0" borderId="18" xfId="5" applyNumberFormat="1" applyFont="1" applyBorder="1" applyAlignment="1">
      <alignment vertical="center"/>
    </xf>
    <xf numFmtId="15" fontId="23" fillId="0" borderId="24" xfId="5" applyNumberFormat="1" applyFont="1" applyBorder="1" applyAlignment="1">
      <alignment vertical="center"/>
    </xf>
    <xf numFmtId="44" fontId="23" fillId="0" borderId="28" xfId="1" applyFont="1" applyBorder="1" applyAlignment="1">
      <alignment vertical="center"/>
    </xf>
    <xf numFmtId="0" fontId="0" fillId="0" borderId="0" xfId="0" applyAlignment="1">
      <alignment vertical="top" wrapText="1"/>
    </xf>
    <xf numFmtId="0" fontId="12" fillId="0" borderId="1" xfId="3" applyFont="1" applyBorder="1" applyAlignment="1" applyProtection="1">
      <alignment horizontal="left"/>
      <protection locked="0"/>
    </xf>
    <xf numFmtId="0" fontId="30" fillId="0" borderId="0" xfId="0" applyFont="1"/>
    <xf numFmtId="0" fontId="30" fillId="0" borderId="0" xfId="0" applyFont="1" applyAlignment="1">
      <alignment vertical="center"/>
    </xf>
    <xf numFmtId="0" fontId="31" fillId="0" borderId="0" xfId="0" applyFont="1" applyAlignment="1">
      <alignment vertical="center"/>
    </xf>
    <xf numFmtId="0" fontId="0" fillId="0" borderId="0" xfId="0" applyAlignment="1">
      <alignment horizontal="center"/>
    </xf>
    <xf numFmtId="0" fontId="0" fillId="0" borderId="0" xfId="0" applyAlignment="1">
      <alignment horizontal="center" vertical="center"/>
    </xf>
    <xf numFmtId="0" fontId="0" fillId="0" borderId="3" xfId="0" applyBorder="1" applyAlignment="1">
      <alignment horizontal="center" vertical="center"/>
    </xf>
    <xf numFmtId="14" fontId="0" fillId="0" borderId="3" xfId="0" applyNumberFormat="1" applyBorder="1" applyAlignment="1">
      <alignment horizontal="center"/>
    </xf>
    <xf numFmtId="0" fontId="34" fillId="0" borderId="0" xfId="0" applyFont="1"/>
    <xf numFmtId="0" fontId="4" fillId="0" borderId="0" xfId="0" applyFont="1"/>
    <xf numFmtId="0" fontId="33" fillId="0" borderId="0" xfId="0" applyFont="1"/>
    <xf numFmtId="14" fontId="33" fillId="0" borderId="0" xfId="0" applyNumberFormat="1" applyFont="1" applyAlignment="1">
      <alignment horizontal="center"/>
    </xf>
    <xf numFmtId="0" fontId="39" fillId="0" borderId="0" xfId="0" applyFont="1" applyAlignment="1">
      <alignment horizontal="right"/>
    </xf>
    <xf numFmtId="0" fontId="39" fillId="0" borderId="0" xfId="0" quotePrefix="1" applyFont="1" applyAlignment="1">
      <alignment horizontal="right"/>
    </xf>
    <xf numFmtId="0" fontId="38" fillId="0" borderId="0" xfId="0" applyFont="1"/>
    <xf numFmtId="0" fontId="38" fillId="0" borderId="0" xfId="0" applyFont="1" applyBorder="1"/>
    <xf numFmtId="0" fontId="38" fillId="0" borderId="37" xfId="0" applyFont="1" applyBorder="1"/>
    <xf numFmtId="0" fontId="38" fillId="0" borderId="38" xfId="0" applyFont="1" applyBorder="1"/>
    <xf numFmtId="0" fontId="38" fillId="0" borderId="34" xfId="0" applyFont="1" applyBorder="1"/>
    <xf numFmtId="0" fontId="38" fillId="0" borderId="35" xfId="0" applyFont="1" applyBorder="1"/>
    <xf numFmtId="0" fontId="38" fillId="0" borderId="36" xfId="0" applyFont="1" applyBorder="1"/>
    <xf numFmtId="0" fontId="0" fillId="0" borderId="37" xfId="0" applyBorder="1"/>
    <xf numFmtId="0" fontId="0" fillId="0" borderId="38" xfId="0" applyBorder="1"/>
    <xf numFmtId="0" fontId="0" fillId="0" borderId="34" xfId="0" applyBorder="1"/>
    <xf numFmtId="0" fontId="22" fillId="0" borderId="39" xfId="3" applyFont="1" applyFill="1" applyBorder="1" applyAlignment="1">
      <alignment horizontal="center" vertical="center" wrapText="1"/>
    </xf>
    <xf numFmtId="0" fontId="22" fillId="0" borderId="40" xfId="3" applyFont="1" applyFill="1" applyBorder="1" applyAlignment="1">
      <alignment horizontal="center" vertical="center" textRotation="90" wrapText="1"/>
    </xf>
    <xf numFmtId="170" fontId="22" fillId="0" borderId="40" xfId="3" applyNumberFormat="1" applyFont="1" applyFill="1" applyBorder="1" applyAlignment="1">
      <alignment horizontal="center" vertical="center" textRotation="90" wrapText="1"/>
    </xf>
    <xf numFmtId="0" fontId="22" fillId="0" borderId="40" xfId="3" applyFont="1" applyFill="1" applyBorder="1" applyAlignment="1">
      <alignment horizontal="center" vertical="center" wrapText="1"/>
    </xf>
    <xf numFmtId="0" fontId="22" fillId="0" borderId="41" xfId="3" applyFont="1" applyFill="1" applyBorder="1" applyAlignment="1">
      <alignment horizontal="center" vertical="center" wrapText="1"/>
    </xf>
    <xf numFmtId="0" fontId="41" fillId="0" borderId="0" xfId="3" applyFont="1" applyFill="1" applyAlignment="1">
      <alignment vertical="center"/>
    </xf>
    <xf numFmtId="14" fontId="43" fillId="0" borderId="7" xfId="3" applyNumberFormat="1" applyFont="1" applyFill="1" applyBorder="1" applyAlignment="1">
      <alignment horizontal="right" vertical="center"/>
    </xf>
    <xf numFmtId="14" fontId="43" fillId="0" borderId="1" xfId="3" applyNumberFormat="1" applyFont="1" applyFill="1" applyBorder="1" applyAlignment="1">
      <alignment horizontal="right" vertical="center"/>
    </xf>
    <xf numFmtId="165" fontId="43" fillId="6" borderId="10" xfId="3" applyNumberFormat="1" applyFont="1" applyFill="1" applyBorder="1" applyAlignment="1">
      <alignment horizontal="center" vertical="center"/>
    </xf>
    <xf numFmtId="0" fontId="43" fillId="0" borderId="1" xfId="3" applyFont="1" applyFill="1" applyBorder="1" applyAlignment="1">
      <alignment horizontal="right" vertical="center"/>
    </xf>
    <xf numFmtId="166" fontId="43" fillId="6" borderId="10" xfId="3" applyNumberFormat="1" applyFont="1" applyFill="1" applyBorder="1" applyAlignment="1">
      <alignment horizontal="center" vertical="center"/>
    </xf>
    <xf numFmtId="170" fontId="43" fillId="0" borderId="1" xfId="3" applyNumberFormat="1" applyFont="1" applyFill="1" applyBorder="1" applyAlignment="1">
      <alignment horizontal="right" vertical="center"/>
    </xf>
    <xf numFmtId="0" fontId="41" fillId="0" borderId="0" xfId="3" applyFont="1" applyFill="1" applyBorder="1" applyAlignment="1">
      <alignment vertical="center"/>
    </xf>
    <xf numFmtId="0" fontId="22" fillId="0" borderId="1" xfId="3" applyFont="1" applyFill="1" applyBorder="1" applyAlignment="1">
      <alignment horizontal="right" vertical="center"/>
    </xf>
    <xf numFmtId="1" fontId="22" fillId="6" borderId="10" xfId="3" applyNumberFormat="1" applyFont="1" applyFill="1" applyBorder="1" applyAlignment="1">
      <alignment horizontal="center" vertical="center"/>
    </xf>
    <xf numFmtId="0" fontId="22" fillId="2" borderId="6" xfId="3" applyFont="1" applyFill="1" applyBorder="1" applyAlignment="1">
      <alignment horizontal="center" vertical="center" wrapText="1"/>
    </xf>
    <xf numFmtId="0" fontId="22" fillId="2" borderId="7" xfId="3" applyFont="1" applyFill="1" applyBorder="1" applyAlignment="1">
      <alignment horizontal="center" vertical="center" wrapText="1"/>
    </xf>
    <xf numFmtId="170" fontId="22" fillId="2" borderId="7" xfId="3" applyNumberFormat="1" applyFont="1" applyFill="1" applyBorder="1" applyAlignment="1">
      <alignment horizontal="center" vertical="center" wrapText="1"/>
    </xf>
    <xf numFmtId="0" fontId="22" fillId="2" borderId="7" xfId="3" applyFont="1" applyFill="1" applyBorder="1" applyAlignment="1">
      <alignment horizontal="left" vertical="center" wrapText="1"/>
    </xf>
    <xf numFmtId="0" fontId="44" fillId="2" borderId="8" xfId="3" applyFont="1" applyFill="1" applyBorder="1" applyAlignment="1">
      <alignment horizontal="center" vertical="center" wrapText="1"/>
    </xf>
    <xf numFmtId="0" fontId="41" fillId="2" borderId="0" xfId="3" applyFont="1" applyFill="1" applyAlignment="1">
      <alignment vertical="center"/>
    </xf>
    <xf numFmtId="0" fontId="45" fillId="7" borderId="9" xfId="3" applyFont="1" applyFill="1" applyBorder="1" applyAlignment="1">
      <alignment horizontal="center" vertical="center" wrapText="1"/>
    </xf>
    <xf numFmtId="49" fontId="45" fillId="7" borderId="1" xfId="3" applyNumberFormat="1" applyFont="1" applyFill="1" applyBorder="1" applyAlignment="1">
      <alignment horizontal="left" vertical="center" wrapText="1"/>
    </xf>
    <xf numFmtId="0" fontId="47" fillId="7" borderId="10" xfId="3" applyFont="1" applyFill="1" applyBorder="1" applyAlignment="1">
      <alignment horizontal="center" vertical="center" wrapText="1"/>
    </xf>
    <xf numFmtId="0" fontId="41" fillId="7" borderId="0" xfId="3" applyFont="1" applyFill="1" applyAlignment="1">
      <alignment vertical="center"/>
    </xf>
    <xf numFmtId="0" fontId="46" fillId="7" borderId="1" xfId="3" applyFont="1" applyFill="1" applyBorder="1" applyAlignment="1">
      <alignment horizontal="center" vertical="center" wrapText="1"/>
    </xf>
    <xf numFmtId="170" fontId="46" fillId="7" borderId="1" xfId="3" applyNumberFormat="1" applyFont="1" applyFill="1" applyBorder="1" applyAlignment="1">
      <alignment horizontal="center" vertical="center" wrapText="1"/>
    </xf>
    <xf numFmtId="0" fontId="45" fillId="2" borderId="9" xfId="3" applyFont="1" applyFill="1" applyBorder="1" applyAlignment="1">
      <alignment horizontal="center" vertical="center" wrapText="1"/>
    </xf>
    <xf numFmtId="0" fontId="46" fillId="2" borderId="19" xfId="3" applyFont="1" applyFill="1" applyBorder="1" applyAlignment="1">
      <alignment horizontal="center" vertical="center" wrapText="1"/>
    </xf>
    <xf numFmtId="170" fontId="46" fillId="2" borderId="1" xfId="3" applyNumberFormat="1" applyFont="1" applyFill="1" applyBorder="1" applyAlignment="1">
      <alignment horizontal="center" vertical="center" wrapText="1"/>
    </xf>
    <xf numFmtId="49" fontId="45" fillId="2" borderId="1" xfId="3" applyNumberFormat="1" applyFont="1" applyFill="1" applyBorder="1" applyAlignment="1">
      <alignment horizontal="left" vertical="center" wrapText="1"/>
    </xf>
    <xf numFmtId="0" fontId="48" fillId="2" borderId="10" xfId="3" applyFont="1" applyFill="1" applyBorder="1" applyAlignment="1">
      <alignment horizontal="center" vertical="center" wrapText="1"/>
    </xf>
    <xf numFmtId="0" fontId="45" fillId="7" borderId="45" xfId="3" applyFont="1" applyFill="1" applyBorder="1" applyAlignment="1">
      <alignment horizontal="center" vertical="center" wrapText="1"/>
    </xf>
    <xf numFmtId="170" fontId="46" fillId="7" borderId="19" xfId="3" applyNumberFormat="1" applyFont="1" applyFill="1" applyBorder="1" applyAlignment="1">
      <alignment horizontal="center" vertical="center" wrapText="1"/>
    </xf>
    <xf numFmtId="49" fontId="45" fillId="7" borderId="19" xfId="3" applyNumberFormat="1" applyFont="1" applyFill="1" applyBorder="1" applyAlignment="1">
      <alignment horizontal="left" vertical="center" wrapText="1"/>
    </xf>
    <xf numFmtId="0" fontId="47" fillId="7" borderId="46" xfId="3" applyFont="1" applyFill="1" applyBorder="1" applyAlignment="1">
      <alignment horizontal="center" vertical="center" wrapText="1"/>
    </xf>
    <xf numFmtId="0" fontId="49" fillId="7" borderId="0" xfId="3" applyFont="1" applyFill="1" applyAlignment="1">
      <alignment vertical="center"/>
    </xf>
    <xf numFmtId="0" fontId="45" fillId="7" borderId="47" xfId="3" applyFont="1" applyFill="1" applyBorder="1" applyAlignment="1">
      <alignment horizontal="center" vertical="center" wrapText="1"/>
    </xf>
    <xf numFmtId="49" fontId="45" fillId="7" borderId="20" xfId="3" applyNumberFormat="1" applyFont="1" applyFill="1" applyBorder="1" applyAlignment="1">
      <alignment horizontal="left" vertical="center" wrapText="1"/>
    </xf>
    <xf numFmtId="0" fontId="47" fillId="7" borderId="48" xfId="3" applyFont="1" applyFill="1" applyBorder="1" applyAlignment="1">
      <alignment horizontal="center" vertical="center" wrapText="1"/>
    </xf>
    <xf numFmtId="170" fontId="46" fillId="7" borderId="20" xfId="3" applyNumberFormat="1" applyFont="1" applyFill="1" applyBorder="1" applyAlignment="1">
      <alignment horizontal="center" vertical="center" wrapText="1"/>
    </xf>
    <xf numFmtId="0" fontId="45" fillId="7" borderId="11" xfId="3" applyFont="1" applyFill="1" applyBorder="1" applyAlignment="1">
      <alignment horizontal="center" vertical="center" wrapText="1"/>
    </xf>
    <xf numFmtId="0" fontId="46" fillId="7" borderId="12" xfId="3" applyFont="1" applyFill="1" applyBorder="1" applyAlignment="1">
      <alignment horizontal="center" vertical="center" wrapText="1"/>
    </xf>
    <xf numFmtId="170" fontId="46" fillId="7" borderId="12" xfId="3" applyNumberFormat="1" applyFont="1" applyFill="1" applyBorder="1" applyAlignment="1">
      <alignment horizontal="center" vertical="center" wrapText="1"/>
    </xf>
    <xf numFmtId="49" fontId="45" fillId="7" borderId="12" xfId="3" applyNumberFormat="1" applyFont="1" applyFill="1" applyBorder="1" applyAlignment="1">
      <alignment horizontal="left" vertical="center" wrapText="1"/>
    </xf>
    <xf numFmtId="0" fontId="47" fillId="7" borderId="13" xfId="3" applyFont="1" applyFill="1" applyBorder="1" applyAlignment="1">
      <alignment horizontal="center" vertical="center" wrapText="1"/>
    </xf>
    <xf numFmtId="49" fontId="22" fillId="0" borderId="40" xfId="3" applyNumberFormat="1" applyFont="1" applyFill="1" applyBorder="1" applyAlignment="1">
      <alignment horizontal="center" vertical="center" wrapText="1"/>
    </xf>
    <xf numFmtId="0" fontId="47" fillId="2" borderId="6" xfId="3" applyFont="1" applyFill="1" applyBorder="1" applyAlignment="1">
      <alignment horizontal="center" vertical="center" wrapText="1"/>
    </xf>
    <xf numFmtId="0" fontId="46" fillId="2" borderId="7" xfId="3" applyFont="1" applyFill="1" applyBorder="1" applyAlignment="1">
      <alignment horizontal="center" vertical="center" wrapText="1"/>
    </xf>
    <xf numFmtId="170" fontId="46" fillId="2" borderId="7" xfId="3" applyNumberFormat="1" applyFont="1" applyFill="1" applyBorder="1" applyAlignment="1">
      <alignment horizontal="center" vertical="center" wrapText="1"/>
    </xf>
    <xf numFmtId="49" fontId="47" fillId="2" borderId="7" xfId="3" applyNumberFormat="1" applyFont="1" applyFill="1" applyBorder="1" applyAlignment="1">
      <alignment horizontal="left" vertical="center" wrapText="1"/>
    </xf>
    <xf numFmtId="0" fontId="48" fillId="2" borderId="8" xfId="3" applyFont="1" applyFill="1" applyBorder="1" applyAlignment="1">
      <alignment horizontal="center" vertical="center" wrapText="1"/>
    </xf>
    <xf numFmtId="0" fontId="45" fillId="0" borderId="9" xfId="3" applyFont="1" applyFill="1" applyBorder="1" applyAlignment="1">
      <alignment horizontal="center" vertical="center" wrapText="1"/>
    </xf>
    <xf numFmtId="0" fontId="46" fillId="0" borderId="1" xfId="3" applyFont="1" applyFill="1" applyBorder="1" applyAlignment="1">
      <alignment horizontal="center" vertical="center" wrapText="1"/>
    </xf>
    <xf numFmtId="170" fontId="46" fillId="0" borderId="1" xfId="3" applyNumberFormat="1" applyFont="1" applyFill="1" applyBorder="1" applyAlignment="1">
      <alignment horizontal="center" vertical="center" wrapText="1"/>
    </xf>
    <xf numFmtId="49" fontId="45" fillId="0" borderId="1" xfId="3" applyNumberFormat="1" applyFont="1" applyFill="1" applyBorder="1" applyAlignment="1">
      <alignment horizontal="left" vertical="center" wrapText="1"/>
    </xf>
    <xf numFmtId="0" fontId="47" fillId="0" borderId="10" xfId="3" applyFont="1" applyFill="1" applyBorder="1" applyAlignment="1">
      <alignment horizontal="center" vertical="center" wrapText="1"/>
    </xf>
    <xf numFmtId="0" fontId="46" fillId="7" borderId="50" xfId="3" applyFont="1" applyFill="1" applyBorder="1" applyAlignment="1">
      <alignment horizontal="center" vertical="center" wrapText="1"/>
    </xf>
    <xf numFmtId="49" fontId="45" fillId="0" borderId="20" xfId="3" applyNumberFormat="1" applyFont="1" applyFill="1" applyBorder="1" applyAlignment="1">
      <alignment horizontal="left" vertical="center" wrapText="1"/>
    </xf>
    <xf numFmtId="0" fontId="47" fillId="0" borderId="48" xfId="3" applyFont="1" applyFill="1" applyBorder="1" applyAlignment="1">
      <alignment horizontal="center" vertical="center" wrapText="1"/>
    </xf>
    <xf numFmtId="0" fontId="41" fillId="0" borderId="0" xfId="3" applyFont="1" applyFill="1" applyAlignment="1">
      <alignment horizontal="center" vertical="center"/>
    </xf>
    <xf numFmtId="170" fontId="41" fillId="0" borderId="0" xfId="3" applyNumberFormat="1" applyFont="1" applyFill="1" applyAlignment="1">
      <alignment horizontal="center" vertical="center"/>
    </xf>
    <xf numFmtId="0" fontId="56" fillId="0" borderId="32" xfId="0" applyFont="1" applyBorder="1" applyAlignment="1">
      <alignment vertical="center"/>
    </xf>
    <xf numFmtId="0" fontId="55" fillId="0" borderId="4" xfId="0" applyFont="1" applyBorder="1" applyAlignment="1">
      <alignment vertical="center"/>
    </xf>
    <xf numFmtId="0" fontId="56" fillId="0" borderId="35" xfId="0" applyFont="1" applyBorder="1" applyAlignment="1">
      <alignment vertical="center"/>
    </xf>
    <xf numFmtId="0" fontId="0" fillId="0" borderId="37" xfId="0" applyBorder="1" applyAlignment="1">
      <alignment vertical="top"/>
    </xf>
    <xf numFmtId="0" fontId="0" fillId="0" borderId="0" xfId="0" applyBorder="1" applyAlignment="1">
      <alignment vertical="top"/>
    </xf>
    <xf numFmtId="0" fontId="0" fillId="0" borderId="38" xfId="0" applyBorder="1" applyAlignment="1">
      <alignment vertical="top"/>
    </xf>
    <xf numFmtId="44" fontId="43" fillId="6" borderId="8" xfId="3" applyNumberFormat="1" applyFont="1" applyFill="1" applyBorder="1" applyAlignment="1">
      <alignment horizontal="center" vertical="center"/>
    </xf>
    <xf numFmtId="0" fontId="9" fillId="0" borderId="0" xfId="8" applyFont="1" applyAlignment="1"/>
    <xf numFmtId="0" fontId="9" fillId="0" borderId="0" xfId="8" applyFont="1"/>
    <xf numFmtId="0" fontId="18" fillId="0" borderId="0" xfId="8" applyFont="1" applyBorder="1" applyAlignment="1">
      <alignment horizontal="center"/>
    </xf>
    <xf numFmtId="0" fontId="12" fillId="0" borderId="1" xfId="8" applyFont="1" applyBorder="1" applyAlignment="1"/>
    <xf numFmtId="0" fontId="14" fillId="5" borderId="1" xfId="4" applyFont="1" applyFill="1" applyBorder="1" applyAlignment="1">
      <alignment horizontal="center" vertical="center" wrapText="1"/>
    </xf>
    <xf numFmtId="0" fontId="24" fillId="5" borderId="1" xfId="4" applyFont="1" applyFill="1" applyBorder="1" applyAlignment="1">
      <alignment horizontal="center" vertical="center" wrapText="1"/>
    </xf>
    <xf numFmtId="0" fontId="14" fillId="0" borderId="1" xfId="8" applyFont="1" applyBorder="1" applyAlignment="1">
      <alignment horizontal="center" vertical="center" wrapText="1"/>
    </xf>
    <xf numFmtId="0" fontId="24" fillId="0" borderId="1" xfId="8" applyFont="1" applyBorder="1" applyAlignment="1">
      <alignment horizontal="center" vertical="center" wrapText="1"/>
    </xf>
    <xf numFmtId="0" fontId="9" fillId="0" borderId="1" xfId="8" applyFont="1" applyBorder="1" applyProtection="1">
      <protection locked="0"/>
    </xf>
    <xf numFmtId="0" fontId="9" fillId="0" borderId="1" xfId="8" applyFont="1" applyBorder="1" applyAlignment="1" applyProtection="1">
      <alignment horizontal="center"/>
      <protection locked="0"/>
    </xf>
    <xf numFmtId="166" fontId="9" fillId="0" borderId="1" xfId="8" applyNumberFormat="1" applyFont="1" applyBorder="1" applyProtection="1">
      <protection locked="0"/>
    </xf>
    <xf numFmtId="166" fontId="9" fillId="0" borderId="1" xfId="8" applyNumberFormat="1" applyFont="1" applyBorder="1"/>
    <xf numFmtId="0" fontId="9" fillId="0" borderId="1" xfId="8" applyFont="1" applyBorder="1"/>
    <xf numFmtId="0" fontId="9" fillId="0" borderId="1" xfId="8" applyFont="1" applyBorder="1" applyAlignment="1">
      <alignment horizontal="right"/>
    </xf>
    <xf numFmtId="0" fontId="9" fillId="0" borderId="3" xfId="8" applyFont="1" applyBorder="1"/>
    <xf numFmtId="0" fontId="60" fillId="0" borderId="0" xfId="8" applyFont="1"/>
    <xf numFmtId="0" fontId="61" fillId="8" borderId="0" xfId="8" applyFont="1" applyFill="1"/>
    <xf numFmtId="0" fontId="61" fillId="8" borderId="0" xfId="8" applyFont="1" applyFill="1" applyAlignment="1">
      <alignment horizontal="center"/>
    </xf>
    <xf numFmtId="0" fontId="60" fillId="8" borderId="0" xfId="8" applyFont="1" applyFill="1" applyAlignment="1">
      <alignment horizontal="center"/>
    </xf>
    <xf numFmtId="0" fontId="60" fillId="0" borderId="0" xfId="8" applyFont="1" applyAlignment="1">
      <alignment horizontal="center"/>
    </xf>
    <xf numFmtId="0" fontId="62" fillId="0" borderId="0" xfId="8" applyFont="1" applyAlignment="1">
      <alignment horizontal="center"/>
    </xf>
    <xf numFmtId="0" fontId="60" fillId="4" borderId="3" xfId="8" applyFont="1" applyFill="1" applyBorder="1" applyAlignment="1" applyProtection="1">
      <protection locked="0"/>
    </xf>
    <xf numFmtId="0" fontId="63" fillId="0" borderId="0" xfId="8" applyFont="1"/>
    <xf numFmtId="0" fontId="60" fillId="4" borderId="3" xfId="8" applyFont="1" applyFill="1" applyBorder="1" applyProtection="1">
      <protection locked="0"/>
    </xf>
    <xf numFmtId="0" fontId="63" fillId="0" borderId="0" xfId="8" applyFont="1" applyAlignment="1">
      <alignment horizontal="center"/>
    </xf>
    <xf numFmtId="0" fontId="60" fillId="4" borderId="3" xfId="8" applyFont="1" applyFill="1" applyBorder="1" applyAlignment="1" applyProtection="1">
      <alignment horizontal="center"/>
      <protection locked="0"/>
    </xf>
    <xf numFmtId="0" fontId="54" fillId="0" borderId="0" xfId="8" applyFont="1"/>
    <xf numFmtId="0" fontId="63" fillId="0" borderId="0" xfId="8" applyFont="1" applyAlignment="1">
      <alignment horizontal="left"/>
    </xf>
    <xf numFmtId="44" fontId="66" fillId="9" borderId="2" xfId="10" applyFont="1" applyFill="1" applyBorder="1"/>
    <xf numFmtId="0" fontId="60" fillId="9" borderId="2" xfId="8" applyFont="1" applyFill="1" applyBorder="1"/>
    <xf numFmtId="0" fontId="60" fillId="5" borderId="0" xfId="8" applyFont="1" applyFill="1"/>
    <xf numFmtId="0" fontId="60" fillId="9" borderId="3" xfId="8" applyFont="1" applyFill="1" applyBorder="1"/>
    <xf numFmtId="0" fontId="60" fillId="5" borderId="3" xfId="8" applyFont="1" applyFill="1" applyBorder="1" applyAlignment="1"/>
    <xf numFmtId="0" fontId="60" fillId="0" borderId="3" xfId="8" applyFont="1" applyBorder="1"/>
    <xf numFmtId="0" fontId="60" fillId="5" borderId="0" xfId="8" applyFont="1" applyFill="1" applyBorder="1" applyAlignment="1"/>
    <xf numFmtId="0" fontId="60" fillId="0" borderId="0" xfId="8" applyFont="1" applyBorder="1" applyAlignment="1"/>
    <xf numFmtId="0" fontId="67" fillId="0" borderId="0" xfId="8" applyFont="1"/>
    <xf numFmtId="44" fontId="60" fillId="0" borderId="0" xfId="8" applyNumberFormat="1" applyFont="1" applyAlignment="1">
      <alignment horizontal="center"/>
    </xf>
    <xf numFmtId="44" fontId="60" fillId="0" borderId="52" xfId="8" applyNumberFormat="1" applyFont="1" applyBorder="1" applyAlignment="1">
      <alignment horizontal="center"/>
    </xf>
    <xf numFmtId="0" fontId="62" fillId="0" borderId="0" xfId="8" applyFont="1"/>
    <xf numFmtId="44" fontId="62" fillId="0" borderId="0" xfId="8" applyNumberFormat="1" applyFont="1" applyAlignment="1">
      <alignment horizontal="center"/>
    </xf>
    <xf numFmtId="0" fontId="22" fillId="0" borderId="1" xfId="8" applyFont="1" applyBorder="1" applyAlignment="1">
      <alignment horizontal="center" vertical="center" wrapText="1"/>
    </xf>
    <xf numFmtId="0" fontId="60" fillId="0" borderId="0" xfId="8" applyFont="1" applyAlignment="1">
      <alignment horizontal="center" vertical="top" wrapText="1"/>
    </xf>
    <xf numFmtId="2" fontId="60" fillId="4" borderId="1" xfId="8" applyNumberFormat="1" applyFont="1" applyFill="1" applyBorder="1" applyAlignment="1" applyProtection="1">
      <alignment horizontal="center"/>
      <protection locked="0"/>
    </xf>
    <xf numFmtId="0" fontId="60" fillId="4" borderId="1" xfId="8" applyFont="1" applyFill="1" applyBorder="1" applyAlignment="1" applyProtection="1">
      <alignment horizontal="center"/>
      <protection locked="0"/>
    </xf>
    <xf numFmtId="44" fontId="60" fillId="4" borderId="1" xfId="10" applyFont="1" applyFill="1" applyBorder="1" applyAlignment="1" applyProtection="1">
      <alignment horizontal="center"/>
      <protection locked="0"/>
    </xf>
    <xf numFmtId="10" fontId="60" fillId="4" borderId="1" xfId="11" applyNumberFormat="1" applyFont="1" applyFill="1" applyBorder="1" applyAlignment="1" applyProtection="1">
      <alignment horizontal="center"/>
      <protection locked="0"/>
    </xf>
    <xf numFmtId="44" fontId="60" fillId="0" borderId="1" xfId="10" applyFont="1" applyBorder="1"/>
    <xf numFmtId="166" fontId="60" fillId="4" borderId="1" xfId="8" applyNumberFormat="1" applyFont="1" applyFill="1" applyBorder="1" applyAlignment="1" applyProtection="1">
      <alignment horizontal="center"/>
      <protection locked="0"/>
    </xf>
    <xf numFmtId="0" fontId="62" fillId="0" borderId="0" xfId="8" applyFont="1" applyAlignment="1">
      <alignment horizontal="right"/>
    </xf>
    <xf numFmtId="44" fontId="62" fillId="0" borderId="0" xfId="10" applyFont="1"/>
    <xf numFmtId="0" fontId="22" fillId="0" borderId="30" xfId="8" applyFont="1" applyBorder="1" applyAlignment="1">
      <alignment horizontal="center" vertical="center" wrapText="1"/>
    </xf>
    <xf numFmtId="0" fontId="22" fillId="0" borderId="29" xfId="8" applyFont="1" applyBorder="1" applyAlignment="1">
      <alignment horizontal="center" vertical="center" wrapText="1"/>
    </xf>
    <xf numFmtId="0" fontId="60" fillId="4" borderId="30" xfId="8" applyFont="1" applyFill="1" applyBorder="1" applyAlignment="1" applyProtection="1">
      <alignment horizontal="center"/>
      <protection locked="0"/>
    </xf>
    <xf numFmtId="44" fontId="60" fillId="0" borderId="29" xfId="10" applyFont="1" applyBorder="1"/>
    <xf numFmtId="0" fontId="60" fillId="4" borderId="30" xfId="8" applyFont="1" applyFill="1" applyBorder="1" applyAlignment="1" applyProtection="1">
      <protection locked="0"/>
    </xf>
    <xf numFmtId="0" fontId="60" fillId="5" borderId="0" xfId="8" applyFont="1" applyFill="1" applyAlignment="1">
      <alignment horizontal="center"/>
    </xf>
    <xf numFmtId="44" fontId="62" fillId="0" borderId="0" xfId="10" applyFont="1" applyAlignment="1">
      <alignment horizontal="center"/>
    </xf>
    <xf numFmtId="44" fontId="62" fillId="0" borderId="0" xfId="10" applyFont="1" applyAlignment="1">
      <alignment horizontal="right"/>
    </xf>
    <xf numFmtId="2" fontId="60" fillId="4" borderId="20" xfId="10" applyNumberFormat="1" applyFont="1" applyFill="1" applyBorder="1" applyAlignment="1" applyProtection="1">
      <alignment horizontal="center"/>
      <protection locked="0"/>
    </xf>
    <xf numFmtId="2" fontId="60" fillId="4" borderId="20" xfId="11" applyNumberFormat="1" applyFont="1" applyFill="1" applyBorder="1" applyAlignment="1" applyProtection="1">
      <alignment horizontal="center"/>
      <protection locked="0"/>
    </xf>
    <xf numFmtId="44" fontId="60" fillId="0" borderId="20" xfId="10" applyFont="1" applyBorder="1"/>
    <xf numFmtId="2" fontId="60" fillId="4" borderId="1" xfId="10" applyNumberFormat="1" applyFont="1" applyFill="1" applyBorder="1" applyAlignment="1" applyProtection="1">
      <alignment horizontal="center"/>
      <protection locked="0"/>
    </xf>
    <xf numFmtId="2" fontId="60" fillId="4" borderId="1" xfId="11" applyNumberFormat="1" applyFont="1" applyFill="1" applyBorder="1" applyAlignment="1" applyProtection="1">
      <alignment horizontal="center"/>
      <protection locked="0"/>
    </xf>
    <xf numFmtId="0" fontId="60" fillId="0" borderId="0" xfId="8" quotePrefix="1" applyFont="1" applyAlignment="1">
      <alignment horizontal="right"/>
    </xf>
    <xf numFmtId="44" fontId="60" fillId="0" borderId="0" xfId="8" applyNumberFormat="1" applyFont="1"/>
    <xf numFmtId="0" fontId="60" fillId="0" borderId="0" xfId="8" applyFont="1" applyAlignment="1">
      <alignment wrapText="1"/>
    </xf>
    <xf numFmtId="0" fontId="60" fillId="0" borderId="0" xfId="8" quotePrefix="1" applyFont="1" applyAlignment="1">
      <alignment horizontal="right" vertical="top" wrapText="1"/>
    </xf>
    <xf numFmtId="44" fontId="60" fillId="4" borderId="0" xfId="10" applyFont="1" applyFill="1" applyAlignment="1" applyProtection="1">
      <alignment vertical="center" wrapText="1"/>
      <protection locked="0"/>
    </xf>
    <xf numFmtId="0" fontId="60" fillId="0" borderId="0" xfId="8" applyFont="1" applyAlignment="1">
      <alignment horizontal="right"/>
    </xf>
    <xf numFmtId="0" fontId="60" fillId="0" borderId="0" xfId="8" applyFont="1" applyAlignment="1"/>
    <xf numFmtId="44" fontId="60" fillId="0" borderId="0" xfId="10" applyFont="1" applyAlignment="1"/>
    <xf numFmtId="9" fontId="60" fillId="0" borderId="0" xfId="8" applyNumberFormat="1" applyFont="1" applyAlignment="1">
      <alignment horizontal="center"/>
    </xf>
    <xf numFmtId="44" fontId="60" fillId="0" borderId="0" xfId="10" applyFont="1"/>
    <xf numFmtId="44" fontId="60" fillId="0" borderId="0" xfId="10" applyFont="1" applyBorder="1"/>
    <xf numFmtId="44" fontId="60" fillId="0" borderId="52" xfId="10" applyFont="1" applyBorder="1"/>
    <xf numFmtId="0" fontId="60" fillId="0" borderId="0" xfId="8" applyFont="1" applyAlignment="1">
      <alignment horizontal="left"/>
    </xf>
    <xf numFmtId="9" fontId="60" fillId="0" borderId="0" xfId="8" applyNumberFormat="1" applyFont="1" applyAlignment="1"/>
    <xf numFmtId="0" fontId="60" fillId="0" borderId="3" xfId="8" applyFont="1" applyBorder="1" applyAlignment="1">
      <alignment horizontal="center"/>
    </xf>
    <xf numFmtId="0" fontId="60" fillId="4" borderId="52" xfId="8" applyFont="1" applyFill="1" applyBorder="1" applyAlignment="1" applyProtection="1">
      <alignment vertical="top"/>
      <protection locked="0"/>
    </xf>
    <xf numFmtId="0" fontId="62" fillId="0" borderId="0" xfId="8" applyFont="1" applyAlignment="1"/>
    <xf numFmtId="0" fontId="69" fillId="0" borderId="0" xfId="8" applyFont="1"/>
    <xf numFmtId="44" fontId="60" fillId="4" borderId="52" xfId="10" applyFont="1" applyFill="1" applyBorder="1" applyAlignment="1" applyProtection="1">
      <alignment vertical="center" wrapText="1"/>
      <protection locked="0"/>
    </xf>
    <xf numFmtId="44" fontId="62" fillId="0" borderId="0" xfId="8" applyNumberFormat="1" applyFont="1"/>
    <xf numFmtId="0" fontId="47" fillId="0" borderId="0" xfId="8" applyFont="1" applyAlignment="1">
      <alignment horizontal="center"/>
    </xf>
    <xf numFmtId="166" fontId="60" fillId="4" borderId="1" xfId="10" applyNumberFormat="1" applyFont="1" applyFill="1" applyBorder="1" applyAlignment="1" applyProtection="1">
      <alignment horizontal="center"/>
      <protection locked="0"/>
    </xf>
    <xf numFmtId="0" fontId="59" fillId="0" borderId="0" xfId="8"/>
    <xf numFmtId="0" fontId="47" fillId="0" borderId="0" xfId="8" applyFont="1"/>
    <xf numFmtId="0" fontId="47" fillId="10" borderId="1" xfId="8" applyFont="1" applyFill="1" applyBorder="1" applyAlignment="1">
      <alignment horizontal="center"/>
    </xf>
    <xf numFmtId="44" fontId="47" fillId="4" borderId="1" xfId="10" applyFont="1" applyFill="1" applyBorder="1" applyAlignment="1" applyProtection="1">
      <alignment horizontal="left"/>
      <protection locked="0"/>
    </xf>
    <xf numFmtId="44" fontId="47" fillId="0" borderId="1" xfId="10" applyFont="1" applyBorder="1"/>
    <xf numFmtId="44" fontId="47" fillId="0" borderId="1" xfId="8" applyNumberFormat="1" applyFont="1" applyBorder="1"/>
    <xf numFmtId="0" fontId="59" fillId="0" borderId="0" xfId="8" applyAlignment="1">
      <alignment horizontal="center"/>
    </xf>
    <xf numFmtId="166" fontId="59" fillId="0" borderId="0" xfId="8" applyNumberFormat="1"/>
    <xf numFmtId="0" fontId="59" fillId="0" borderId="0" xfId="8" applyNumberFormat="1"/>
    <xf numFmtId="0" fontId="9" fillId="3" borderId="0" xfId="12" applyFont="1" applyFill="1"/>
    <xf numFmtId="0" fontId="70" fillId="0" borderId="0" xfId="12" applyFont="1" applyBorder="1" applyProtection="1"/>
    <xf numFmtId="0" fontId="47" fillId="0" borderId="0" xfId="12"/>
    <xf numFmtId="0" fontId="71" fillId="0" borderId="0" xfId="12" applyFont="1" applyFill="1" applyBorder="1" applyProtection="1"/>
    <xf numFmtId="0" fontId="72" fillId="0" borderId="0" xfId="12" applyFont="1" applyBorder="1" applyAlignment="1" applyProtection="1">
      <alignment horizontal="left"/>
    </xf>
    <xf numFmtId="0" fontId="71" fillId="0" borderId="0" xfId="12" applyFont="1" applyFill="1" applyBorder="1" applyAlignment="1" applyProtection="1">
      <alignment horizontal="left"/>
    </xf>
    <xf numFmtId="14" fontId="72" fillId="0" borderId="0" xfId="12" applyNumberFormat="1" applyFont="1" applyBorder="1" applyAlignment="1">
      <alignment horizontal="left"/>
    </xf>
    <xf numFmtId="0" fontId="73" fillId="0" borderId="0" xfId="12" applyFont="1" applyBorder="1" applyAlignment="1" applyProtection="1">
      <alignment horizontal="left"/>
    </xf>
    <xf numFmtId="0" fontId="71" fillId="0" borderId="0" xfId="12" applyFont="1" applyFill="1" applyBorder="1" applyAlignment="1" applyProtection="1">
      <alignment horizontal="right"/>
    </xf>
    <xf numFmtId="14" fontId="71" fillId="0" borderId="56" xfId="12" applyNumberFormat="1" applyFont="1" applyFill="1" applyBorder="1" applyAlignment="1" applyProtection="1">
      <alignment horizontal="center" vertical="center"/>
    </xf>
    <xf numFmtId="14" fontId="71" fillId="0" borderId="0" xfId="12" applyNumberFormat="1" applyFont="1" applyFill="1" applyBorder="1" applyAlignment="1" applyProtection="1">
      <alignment horizontal="left" vertical="center"/>
    </xf>
    <xf numFmtId="0" fontId="74" fillId="0" borderId="0" xfId="12" applyFont="1" applyFill="1" applyBorder="1" applyAlignment="1" applyProtection="1">
      <alignment horizontal="center" vertical="center"/>
    </xf>
    <xf numFmtId="14" fontId="71" fillId="0" borderId="57" xfId="12" applyNumberFormat="1" applyFont="1" applyFill="1" applyBorder="1" applyAlignment="1" applyProtection="1">
      <alignment horizontal="center" vertical="center"/>
      <protection locked="0"/>
    </xf>
    <xf numFmtId="0" fontId="74" fillId="0" borderId="57" xfId="12" applyFont="1" applyFill="1" applyBorder="1" applyAlignment="1" applyProtection="1">
      <alignment horizontal="center" vertical="center"/>
      <protection locked="0"/>
    </xf>
    <xf numFmtId="14" fontId="71" fillId="0" borderId="0" xfId="12" applyNumberFormat="1" applyFont="1" applyFill="1" applyBorder="1" applyAlignment="1" applyProtection="1">
      <alignment horizontal="center" vertical="center"/>
    </xf>
    <xf numFmtId="0" fontId="74" fillId="0" borderId="0" xfId="12" applyFont="1" applyFill="1" applyBorder="1" applyAlignment="1" applyProtection="1">
      <alignment horizontal="right"/>
    </xf>
    <xf numFmtId="0" fontId="71" fillId="0" borderId="0" xfId="12" applyFont="1" applyFill="1" applyBorder="1" applyAlignment="1" applyProtection="1">
      <alignment horizontal="center"/>
    </xf>
    <xf numFmtId="0" fontId="71" fillId="0" borderId="57" xfId="12" applyFont="1" applyFill="1" applyBorder="1" applyAlignment="1" applyProtection="1">
      <alignment horizontal="center"/>
      <protection locked="0"/>
    </xf>
    <xf numFmtId="0" fontId="74" fillId="0" borderId="0" xfId="12" applyFont="1" applyFill="1" applyBorder="1" applyProtection="1"/>
    <xf numFmtId="0" fontId="75" fillId="0" borderId="0" xfId="12" applyFont="1" applyFill="1" applyBorder="1" applyAlignment="1" applyProtection="1">
      <alignment horizontal="left"/>
    </xf>
    <xf numFmtId="0" fontId="71" fillId="0" borderId="0" xfId="12" applyFont="1" applyFill="1" applyBorder="1" applyAlignment="1" applyProtection="1">
      <alignment horizontal="center" vertical="center"/>
    </xf>
    <xf numFmtId="0" fontId="71" fillId="0" borderId="0" xfId="0" applyFont="1" applyFill="1" applyProtection="1"/>
    <xf numFmtId="0" fontId="36" fillId="0" borderId="0" xfId="0" applyFont="1" applyFill="1" applyProtection="1"/>
    <xf numFmtId="44" fontId="71" fillId="0" borderId="0" xfId="0" applyNumberFormat="1" applyFont="1" applyFill="1" applyBorder="1" applyAlignment="1" applyProtection="1">
      <alignment horizontal="center"/>
    </xf>
    <xf numFmtId="0" fontId="34" fillId="0" borderId="0" xfId="0" applyFont="1" applyFill="1" applyAlignment="1" applyProtection="1">
      <alignment horizontal="right" vertical="top"/>
      <protection locked="0"/>
    </xf>
    <xf numFmtId="0" fontId="71" fillId="0" borderId="25" xfId="0" applyFont="1" applyFill="1" applyBorder="1" applyAlignment="1" applyProtection="1">
      <alignment vertical="top"/>
      <protection locked="0"/>
    </xf>
    <xf numFmtId="0" fontId="36" fillId="9" borderId="53" xfId="12" applyFont="1" applyFill="1" applyBorder="1" applyAlignment="1" applyProtection="1"/>
    <xf numFmtId="0" fontId="36" fillId="9" borderId="54" xfId="12" applyFont="1" applyFill="1" applyBorder="1" applyAlignment="1" applyProtection="1"/>
    <xf numFmtId="0" fontId="36" fillId="9" borderId="55" xfId="12" applyFont="1" applyFill="1" applyBorder="1" applyAlignment="1" applyProtection="1"/>
    <xf numFmtId="0" fontId="34" fillId="0" borderId="0" xfId="12" applyFont="1" applyFill="1" applyBorder="1" applyAlignment="1" applyProtection="1">
      <alignment horizontal="right"/>
    </xf>
    <xf numFmtId="0" fontId="71" fillId="0" borderId="57" xfId="12" applyFont="1" applyFill="1" applyBorder="1" applyProtection="1">
      <protection locked="0"/>
    </xf>
    <xf numFmtId="0" fontId="36" fillId="9" borderId="55" xfId="12" applyFont="1" applyFill="1" applyBorder="1" applyAlignment="1" applyProtection="1">
      <alignment horizontal="left"/>
    </xf>
    <xf numFmtId="44" fontId="71" fillId="0" borderId="58" xfId="12" applyNumberFormat="1" applyFont="1" applyFill="1" applyBorder="1" applyAlignment="1" applyProtection="1">
      <protection locked="0"/>
    </xf>
    <xf numFmtId="0" fontId="34" fillId="0" borderId="0" xfId="12" applyFont="1" applyFill="1" applyBorder="1" applyProtection="1"/>
    <xf numFmtId="0" fontId="36" fillId="0" borderId="0" xfId="12" applyFont="1" applyFill="1" applyBorder="1" applyAlignment="1" applyProtection="1"/>
    <xf numFmtId="0" fontId="36" fillId="9" borderId="58" xfId="12" applyFont="1" applyFill="1" applyBorder="1" applyAlignment="1" applyProtection="1">
      <alignment horizontal="left"/>
    </xf>
    <xf numFmtId="173" fontId="36" fillId="0" borderId="58" xfId="12" applyNumberFormat="1" applyFont="1" applyFill="1" applyBorder="1" applyAlignment="1" applyProtection="1">
      <alignment horizontal="center"/>
    </xf>
    <xf numFmtId="0" fontId="36" fillId="0" borderId="58" xfId="12" applyNumberFormat="1" applyFont="1" applyFill="1" applyBorder="1" applyAlignment="1" applyProtection="1">
      <alignment horizontal="center"/>
      <protection locked="0"/>
    </xf>
    <xf numFmtId="0" fontId="36" fillId="0" borderId="58" xfId="12" applyFont="1" applyFill="1" applyBorder="1" applyAlignment="1" applyProtection="1">
      <alignment horizontal="center"/>
    </xf>
    <xf numFmtId="0" fontId="36" fillId="0" borderId="58" xfId="12" applyFont="1" applyFill="1" applyBorder="1" applyAlignment="1" applyProtection="1">
      <alignment horizontal="center"/>
      <protection locked="0"/>
    </xf>
    <xf numFmtId="0" fontId="38" fillId="0" borderId="0" xfId="12" applyFont="1" applyFill="1" applyBorder="1" applyAlignment="1" applyProtection="1">
      <alignment horizontal="center"/>
    </xf>
    <xf numFmtId="0" fontId="56" fillId="0" borderId="0" xfId="12" applyFont="1" applyFill="1" applyBorder="1" applyAlignment="1" applyProtection="1">
      <alignment horizontal="center"/>
    </xf>
    <xf numFmtId="0" fontId="71" fillId="0" borderId="3" xfId="12" applyFont="1" applyFill="1" applyBorder="1" applyAlignment="1" applyProtection="1">
      <alignment horizontal="left"/>
    </xf>
    <xf numFmtId="0" fontId="71" fillId="0" borderId="3" xfId="12" applyFont="1" applyFill="1" applyBorder="1" applyProtection="1"/>
    <xf numFmtId="173" fontId="76" fillId="0" borderId="0" xfId="0" applyNumberFormat="1" applyFont="1" applyAlignment="1">
      <alignment horizontal="center"/>
    </xf>
    <xf numFmtId="0" fontId="78" fillId="0" borderId="0" xfId="13" applyFont="1" applyAlignment="1" applyProtection="1"/>
    <xf numFmtId="0" fontId="76" fillId="0" borderId="0" xfId="0" applyFont="1"/>
    <xf numFmtId="173" fontId="4" fillId="0" borderId="0" xfId="0" applyNumberFormat="1" applyFont="1" applyAlignment="1">
      <alignment horizontal="center"/>
    </xf>
    <xf numFmtId="173" fontId="4" fillId="0" borderId="0" xfId="0" applyNumberFormat="1" applyFont="1"/>
    <xf numFmtId="173" fontId="76" fillId="0" borderId="0" xfId="0" applyNumberFormat="1" applyFont="1"/>
    <xf numFmtId="173" fontId="76" fillId="0" borderId="0" xfId="0" applyNumberFormat="1" applyFont="1" applyAlignment="1">
      <alignment horizontal="left"/>
    </xf>
    <xf numFmtId="0" fontId="76" fillId="0" borderId="0" xfId="0" applyNumberFormat="1" applyFont="1" applyAlignment="1">
      <alignment horizontal="center"/>
    </xf>
    <xf numFmtId="0" fontId="43" fillId="0" borderId="19" xfId="3" applyFont="1" applyFill="1" applyBorder="1" applyAlignment="1">
      <alignment horizontal="right" vertical="center"/>
    </xf>
    <xf numFmtId="165" fontId="43" fillId="6" borderId="46" xfId="3" applyNumberFormat="1" applyFont="1" applyFill="1" applyBorder="1" applyAlignment="1">
      <alignment horizontal="center" vertical="center"/>
    </xf>
    <xf numFmtId="0" fontId="22" fillId="0" borderId="59" xfId="3" applyFont="1" applyFill="1" applyBorder="1" applyAlignment="1">
      <alignment horizontal="center" vertical="center" wrapText="1"/>
    </xf>
    <xf numFmtId="0" fontId="22" fillId="0" borderId="60" xfId="3" applyFont="1" applyFill="1" applyBorder="1" applyAlignment="1">
      <alignment horizontal="center" vertical="center" textRotation="90" wrapText="1"/>
    </xf>
    <xf numFmtId="170" fontId="22" fillId="0" borderId="60" xfId="3" applyNumberFormat="1" applyFont="1" applyFill="1" applyBorder="1" applyAlignment="1">
      <alignment horizontal="center" vertical="center" textRotation="90" wrapText="1"/>
    </xf>
    <xf numFmtId="0" fontId="22" fillId="0" borderId="60" xfId="3" applyFont="1" applyFill="1" applyBorder="1" applyAlignment="1">
      <alignment horizontal="center" vertical="center" wrapText="1"/>
    </xf>
    <xf numFmtId="0" fontId="22" fillId="0" borderId="61" xfId="3" applyFont="1" applyFill="1" applyBorder="1" applyAlignment="1">
      <alignment horizontal="center" vertical="center" wrapText="1"/>
    </xf>
    <xf numFmtId="9" fontId="22" fillId="11" borderId="1" xfId="7" applyFont="1" applyFill="1" applyBorder="1" applyAlignment="1">
      <alignment horizontal="left" vertical="center"/>
    </xf>
    <xf numFmtId="10" fontId="43" fillId="11" borderId="1" xfId="2" applyNumberFormat="1" applyFont="1" applyFill="1" applyBorder="1" applyAlignment="1">
      <alignment horizontal="left" vertical="center"/>
    </xf>
    <xf numFmtId="9" fontId="22" fillId="11" borderId="10" xfId="7" applyFont="1" applyFill="1" applyBorder="1" applyAlignment="1">
      <alignment vertical="center"/>
    </xf>
    <xf numFmtId="0" fontId="23" fillId="0" borderId="0" xfId="5" quotePrefix="1" applyNumberFormat="1" applyFont="1" applyBorder="1" applyAlignment="1">
      <alignment vertical="center"/>
    </xf>
    <xf numFmtId="0" fontId="22" fillId="0" borderId="40" xfId="3" applyFont="1" applyFill="1" applyBorder="1" applyAlignment="1">
      <alignment horizontal="left" vertical="center" wrapText="1"/>
    </xf>
    <xf numFmtId="0" fontId="42" fillId="0" borderId="31" xfId="3" applyFont="1" applyFill="1" applyBorder="1" applyAlignment="1">
      <alignment horizontal="center" vertical="center"/>
    </xf>
    <xf numFmtId="0" fontId="42" fillId="0" borderId="32" xfId="3" applyFont="1" applyFill="1" applyBorder="1" applyAlignment="1">
      <alignment horizontal="center" vertical="center"/>
    </xf>
    <xf numFmtId="0" fontId="42" fillId="0" borderId="42" xfId="3" applyFont="1" applyFill="1" applyBorder="1" applyAlignment="1">
      <alignment horizontal="center" vertical="center"/>
    </xf>
    <xf numFmtId="0" fontId="42" fillId="0" borderId="43" xfId="3" applyFont="1" applyFill="1" applyBorder="1" applyAlignment="1">
      <alignment horizontal="center" vertical="center"/>
    </xf>
    <xf numFmtId="0" fontId="42" fillId="0" borderId="3" xfId="3" applyFont="1" applyFill="1" applyBorder="1" applyAlignment="1">
      <alignment horizontal="center" vertical="center"/>
    </xf>
    <xf numFmtId="0" fontId="42" fillId="0" borderId="28" xfId="3" applyFont="1" applyFill="1" applyBorder="1" applyAlignment="1">
      <alignment horizontal="center" vertical="center"/>
    </xf>
    <xf numFmtId="0" fontId="22" fillId="0" borderId="9" xfId="3" applyFont="1" applyFill="1" applyBorder="1" applyAlignment="1">
      <alignment horizontal="left" vertical="center"/>
    </xf>
    <xf numFmtId="0" fontId="22" fillId="0" borderId="1" xfId="3" applyFont="1" applyFill="1" applyBorder="1" applyAlignment="1">
      <alignment horizontal="left" vertical="center"/>
    </xf>
    <xf numFmtId="0" fontId="43" fillId="6" borderId="1" xfId="3" applyFont="1" applyFill="1" applyBorder="1" applyAlignment="1">
      <alignment horizontal="left" vertical="center"/>
    </xf>
    <xf numFmtId="0" fontId="43" fillId="0" borderId="9" xfId="3" applyFont="1" applyFill="1" applyBorder="1" applyAlignment="1">
      <alignment horizontal="left" vertical="center"/>
    </xf>
    <xf numFmtId="0" fontId="43" fillId="0" borderId="1" xfId="3" applyFont="1" applyFill="1" applyBorder="1" applyAlignment="1">
      <alignment horizontal="left" vertical="center"/>
    </xf>
    <xf numFmtId="0" fontId="22" fillId="6" borderId="1" xfId="3" applyFont="1" applyFill="1" applyBorder="1" applyAlignment="1">
      <alignment horizontal="left" vertical="center"/>
    </xf>
    <xf numFmtId="170" fontId="43" fillId="0" borderId="9" xfId="3" applyNumberFormat="1" applyFont="1" applyFill="1" applyBorder="1" applyAlignment="1">
      <alignment horizontal="left" vertical="center"/>
    </xf>
    <xf numFmtId="170" fontId="43" fillId="0" borderId="1" xfId="3" applyNumberFormat="1" applyFont="1" applyFill="1" applyBorder="1" applyAlignment="1">
      <alignment horizontal="left" vertical="center"/>
    </xf>
    <xf numFmtId="0" fontId="22" fillId="0" borderId="60" xfId="3" applyFont="1" applyFill="1" applyBorder="1" applyAlignment="1">
      <alignment horizontal="left" vertical="center" wrapText="1"/>
    </xf>
    <xf numFmtId="0" fontId="43" fillId="0" borderId="5" xfId="3" applyFont="1" applyFill="1" applyBorder="1" applyAlignment="1">
      <alignment vertical="center"/>
    </xf>
    <xf numFmtId="0" fontId="43" fillId="0" borderId="29" xfId="3" applyFont="1" applyFill="1" applyBorder="1" applyAlignment="1">
      <alignment vertical="center"/>
    </xf>
    <xf numFmtId="0" fontId="22" fillId="0" borderId="5" xfId="3" applyFont="1" applyFill="1" applyBorder="1" applyAlignment="1">
      <alignment vertical="center"/>
    </xf>
    <xf numFmtId="0" fontId="22" fillId="0" borderId="29" xfId="3" applyFont="1" applyFill="1" applyBorder="1" applyAlignment="1">
      <alignment vertical="center"/>
    </xf>
    <xf numFmtId="0" fontId="22" fillId="6" borderId="30" xfId="3" applyFont="1" applyFill="1" applyBorder="1" applyAlignment="1">
      <alignment vertical="center"/>
    </xf>
    <xf numFmtId="0" fontId="22" fillId="6" borderId="2" xfId="3" applyFont="1" applyFill="1" applyBorder="1" applyAlignment="1">
      <alignment vertical="center"/>
    </xf>
    <xf numFmtId="0" fontId="22" fillId="6" borderId="29" xfId="3" applyFont="1" applyFill="1" applyBorder="1" applyAlignment="1">
      <alignment vertical="center"/>
    </xf>
    <xf numFmtId="0" fontId="43" fillId="0" borderId="51" xfId="3" applyFont="1" applyFill="1" applyBorder="1" applyAlignment="1">
      <alignment vertical="center"/>
    </xf>
    <xf numFmtId="0" fontId="43" fillId="0" borderId="24" xfId="3" applyFont="1" applyFill="1" applyBorder="1" applyAlignment="1">
      <alignment vertical="center"/>
    </xf>
    <xf numFmtId="44" fontId="43" fillId="6" borderId="19" xfId="3" applyNumberFormat="1" applyFont="1" applyFill="1" applyBorder="1" applyAlignment="1">
      <alignment horizontal="left" vertical="center"/>
    </xf>
    <xf numFmtId="0" fontId="43" fillId="6" borderId="19" xfId="3" applyFont="1" applyFill="1" applyBorder="1" applyAlignment="1">
      <alignment horizontal="left" vertical="center"/>
    </xf>
    <xf numFmtId="170" fontId="43" fillId="11" borderId="9" xfId="3" applyNumberFormat="1" applyFont="1" applyFill="1" applyBorder="1" applyAlignment="1">
      <alignment horizontal="center" vertical="center"/>
    </xf>
    <xf numFmtId="170" fontId="43" fillId="11" borderId="1" xfId="3" applyNumberFormat="1" applyFont="1" applyFill="1" applyBorder="1" applyAlignment="1">
      <alignment horizontal="center" vertical="center"/>
    </xf>
    <xf numFmtId="0" fontId="43" fillId="11" borderId="1" xfId="3" applyFont="1" applyFill="1" applyBorder="1" applyAlignment="1">
      <alignment vertical="center"/>
    </xf>
    <xf numFmtId="170" fontId="43" fillId="11" borderId="9" xfId="3" applyNumberFormat="1" applyFont="1" applyFill="1" applyBorder="1" applyAlignment="1">
      <alignment horizontal="right" vertical="center"/>
    </xf>
    <xf numFmtId="170" fontId="43" fillId="11" borderId="1" xfId="3" applyNumberFormat="1" applyFont="1" applyFill="1" applyBorder="1" applyAlignment="1">
      <alignment horizontal="right" vertical="center"/>
    </xf>
    <xf numFmtId="0" fontId="43" fillId="11" borderId="1" xfId="3" applyFont="1" applyFill="1" applyBorder="1" applyAlignment="1">
      <alignment horizontal="right" vertical="center"/>
    </xf>
    <xf numFmtId="0" fontId="45" fillId="7" borderId="30" xfId="3" applyFont="1" applyFill="1" applyBorder="1" applyAlignment="1">
      <alignment horizontal="left" vertical="center" wrapText="1"/>
    </xf>
    <xf numFmtId="0" fontId="45" fillId="7" borderId="29" xfId="3" applyFont="1" applyFill="1" applyBorder="1" applyAlignment="1">
      <alignment horizontal="left" vertical="center" wrapText="1"/>
    </xf>
    <xf numFmtId="0" fontId="22" fillId="2" borderId="7" xfId="3" applyFont="1" applyFill="1" applyBorder="1" applyAlignment="1">
      <alignment horizontal="left" vertical="center" wrapText="1"/>
    </xf>
    <xf numFmtId="0" fontId="45" fillId="7" borderId="1" xfId="3" applyFont="1" applyFill="1" applyBorder="1" applyAlignment="1">
      <alignment horizontal="left" vertical="center" wrapText="1"/>
    </xf>
    <xf numFmtId="0" fontId="46" fillId="7" borderId="30" xfId="3" applyFont="1" applyFill="1" applyBorder="1" applyAlignment="1">
      <alignment horizontal="center" vertical="center" wrapText="1"/>
    </xf>
    <xf numFmtId="0" fontId="46" fillId="7" borderId="2" xfId="3" applyFont="1" applyFill="1" applyBorder="1" applyAlignment="1">
      <alignment horizontal="center" vertical="center" wrapText="1"/>
    </xf>
    <xf numFmtId="0" fontId="22" fillId="2" borderId="30" xfId="3" applyFont="1" applyFill="1" applyBorder="1" applyAlignment="1">
      <alignment horizontal="left" vertical="center" wrapText="1"/>
    </xf>
    <xf numFmtId="0" fontId="9" fillId="2" borderId="29" xfId="3" applyFont="1" applyFill="1" applyBorder="1" applyAlignment="1">
      <alignment horizontal="left" vertical="center" wrapText="1"/>
    </xf>
    <xf numFmtId="0" fontId="45" fillId="7" borderId="19" xfId="3" applyFont="1" applyFill="1" applyBorder="1" applyAlignment="1">
      <alignment horizontal="left" vertical="center" wrapText="1"/>
    </xf>
    <xf numFmtId="0" fontId="22" fillId="2" borderId="29" xfId="3" applyFont="1" applyFill="1" applyBorder="1" applyAlignment="1">
      <alignment horizontal="left" vertical="center" wrapText="1"/>
    </xf>
    <xf numFmtId="0" fontId="45" fillId="7" borderId="23" xfId="3" applyFont="1" applyFill="1" applyBorder="1" applyAlignment="1">
      <alignment horizontal="left" vertical="center" wrapText="1"/>
    </xf>
    <xf numFmtId="0" fontId="45" fillId="7" borderId="24" xfId="3" applyFont="1" applyFill="1" applyBorder="1" applyAlignment="1">
      <alignment horizontal="left" vertical="center" wrapText="1"/>
    </xf>
    <xf numFmtId="0" fontId="45" fillId="0" borderId="1" xfId="3" applyFont="1" applyFill="1" applyBorder="1" applyAlignment="1">
      <alignment horizontal="left" vertical="center" wrapText="1"/>
    </xf>
    <xf numFmtId="0" fontId="9" fillId="7" borderId="29" xfId="3" applyFont="1" applyFill="1" applyBorder="1" applyAlignment="1">
      <alignment horizontal="left" vertical="center" wrapText="1"/>
    </xf>
    <xf numFmtId="0" fontId="45" fillId="0" borderId="30" xfId="3" applyFont="1" applyFill="1" applyBorder="1" applyAlignment="1">
      <alignment horizontal="left" vertical="center" wrapText="1"/>
    </xf>
    <xf numFmtId="0" fontId="45" fillId="0" borderId="29" xfId="3" applyFont="1" applyFill="1" applyBorder="1" applyAlignment="1">
      <alignment horizontal="left" vertical="center" wrapText="1"/>
    </xf>
    <xf numFmtId="0" fontId="45" fillId="7" borderId="49" xfId="3" applyFont="1" applyFill="1" applyBorder="1" applyAlignment="1">
      <alignment vertical="center" wrapText="1"/>
    </xf>
    <xf numFmtId="0" fontId="45" fillId="7" borderId="44" xfId="3" applyFont="1" applyFill="1" applyBorder="1" applyAlignment="1">
      <alignment vertical="center" wrapText="1"/>
    </xf>
    <xf numFmtId="0" fontId="46" fillId="0" borderId="30" xfId="3" applyFont="1" applyFill="1" applyBorder="1" applyAlignment="1">
      <alignment horizontal="center" vertical="center" wrapText="1"/>
    </xf>
    <xf numFmtId="0" fontId="46" fillId="0" borderId="2" xfId="3" applyFont="1" applyFill="1" applyBorder="1" applyAlignment="1">
      <alignment horizontal="center" vertical="center" wrapText="1"/>
    </xf>
    <xf numFmtId="0" fontId="52" fillId="0" borderId="0" xfId="3" applyFont="1" applyFill="1" applyAlignment="1">
      <alignment horizontal="center" vertical="center"/>
    </xf>
    <xf numFmtId="0" fontId="9" fillId="0" borderId="29" xfId="3" applyFont="1" applyBorder="1" applyAlignment="1">
      <alignment horizontal="left" vertical="center" wrapText="1"/>
    </xf>
    <xf numFmtId="0" fontId="41" fillId="0" borderId="32" xfId="3" applyFont="1" applyFill="1" applyBorder="1" applyAlignment="1">
      <alignment horizontal="center" vertical="center"/>
    </xf>
    <xf numFmtId="0" fontId="41" fillId="0" borderId="0" xfId="3" applyFont="1" applyFill="1" applyBorder="1" applyAlignment="1">
      <alignment horizontal="center" vertical="center"/>
    </xf>
    <xf numFmtId="0" fontId="41" fillId="0" borderId="0" xfId="3" applyFont="1" applyFill="1" applyAlignment="1">
      <alignment horizontal="center" vertical="center"/>
    </xf>
    <xf numFmtId="9" fontId="50" fillId="0" borderId="0" xfId="3" applyNumberFormat="1" applyFont="1" applyFill="1" applyAlignment="1">
      <alignment horizontal="center" vertical="center"/>
    </xf>
    <xf numFmtId="0" fontId="51" fillId="0" borderId="0" xfId="3" applyFont="1"/>
    <xf numFmtId="0" fontId="50" fillId="0" borderId="0" xfId="3" applyFont="1" applyFill="1" applyAlignment="1">
      <alignment horizontal="center" vertical="center"/>
    </xf>
    <xf numFmtId="0" fontId="0" fillId="0" borderId="3" xfId="0" applyBorder="1" applyAlignment="1">
      <alignment horizontal="center"/>
    </xf>
    <xf numFmtId="0" fontId="7" fillId="0" borderId="0" xfId="0" applyFont="1" applyAlignment="1">
      <alignment vertical="top" wrapText="1"/>
    </xf>
    <xf numFmtId="0" fontId="0" fillId="0" borderId="0" xfId="0" applyAlignment="1"/>
    <xf numFmtId="0" fontId="8" fillId="0" borderId="0" xfId="0" applyFont="1" applyAlignment="1">
      <alignment horizontal="center"/>
    </xf>
    <xf numFmtId="0" fontId="6" fillId="0" borderId="0" xfId="0" applyFont="1" applyAlignment="1">
      <alignment vertical="top" wrapText="1"/>
    </xf>
    <xf numFmtId="0" fontId="0" fillId="0" borderId="0" xfId="0" applyAlignment="1">
      <alignment vertical="top" wrapText="1"/>
    </xf>
    <xf numFmtId="44" fontId="0" fillId="0" borderId="3" xfId="1" applyFont="1" applyBorder="1" applyAlignment="1"/>
    <xf numFmtId="0" fontId="11" fillId="4" borderId="14" xfId="3" applyFont="1" applyFill="1" applyBorder="1" applyAlignment="1">
      <alignment horizontal="right"/>
    </xf>
    <xf numFmtId="0" fontId="10" fillId="4" borderId="14" xfId="3" applyFont="1" applyFill="1" applyBorder="1" applyAlignment="1">
      <alignment horizontal="right"/>
    </xf>
    <xf numFmtId="0" fontId="16" fillId="0" borderId="1" xfId="3" applyFont="1" applyBorder="1" applyAlignment="1">
      <alignment horizontal="center"/>
    </xf>
    <xf numFmtId="0" fontId="11" fillId="0" borderId="1" xfId="3" applyFont="1" applyBorder="1" applyAlignment="1">
      <alignment horizontal="center"/>
    </xf>
    <xf numFmtId="0" fontId="14" fillId="0" borderId="1" xfId="3" applyFont="1" applyBorder="1" applyAlignment="1">
      <alignment horizontal="center"/>
    </xf>
    <xf numFmtId="0" fontId="12" fillId="0" borderId="1" xfId="3" applyFont="1" applyBorder="1" applyAlignment="1" applyProtection="1">
      <alignment horizontal="left"/>
      <protection locked="0"/>
    </xf>
    <xf numFmtId="0" fontId="11" fillId="4" borderId="16" xfId="3" applyFont="1" applyFill="1" applyBorder="1" applyAlignment="1">
      <alignment horizontal="right"/>
    </xf>
    <xf numFmtId="0" fontId="11" fillId="4" borderId="15" xfId="3" applyFont="1" applyFill="1" applyBorder="1" applyAlignment="1">
      <alignment horizontal="right"/>
    </xf>
    <xf numFmtId="0" fontId="11" fillId="4" borderId="17" xfId="3" applyFont="1" applyFill="1" applyBorder="1" applyAlignment="1">
      <alignment horizontal="right"/>
    </xf>
    <xf numFmtId="166" fontId="10" fillId="0" borderId="0" xfId="3" applyNumberFormat="1" applyFont="1" applyBorder="1" applyAlignment="1">
      <alignment horizontal="right"/>
    </xf>
    <xf numFmtId="0" fontId="16" fillId="0" borderId="22" xfId="3" applyFont="1" applyBorder="1" applyAlignment="1">
      <alignment horizontal="center" vertical="center"/>
    </xf>
    <xf numFmtId="0" fontId="16" fillId="0" borderId="21" xfId="3" applyFont="1" applyBorder="1" applyAlignment="1">
      <alignment horizontal="center" vertical="center"/>
    </xf>
    <xf numFmtId="0" fontId="12" fillId="0" borderId="1" xfId="3" applyFont="1" applyBorder="1" applyAlignment="1">
      <alignment horizontal="left"/>
    </xf>
    <xf numFmtId="0" fontId="16" fillId="0" borderId="22" xfId="3" applyFont="1" applyBorder="1" applyAlignment="1">
      <alignment horizontal="center"/>
    </xf>
    <xf numFmtId="0" fontId="16" fillId="0" borderId="21" xfId="3" applyFont="1" applyBorder="1" applyAlignment="1">
      <alignment horizontal="center"/>
    </xf>
    <xf numFmtId="0" fontId="20" fillId="0" borderId="0" xfId="0" applyFont="1" applyAlignment="1">
      <alignment horizontal="left" vertical="center"/>
    </xf>
    <xf numFmtId="44" fontId="23" fillId="0" borderId="1" xfId="1" applyFont="1" applyBorder="1" applyAlignment="1">
      <alignment horizontal="center" vertical="center"/>
    </xf>
    <xf numFmtId="15" fontId="23" fillId="0" borderId="2" xfId="5" applyNumberFormat="1" applyFont="1" applyFill="1" applyBorder="1" applyAlignment="1">
      <alignment horizontal="center"/>
    </xf>
    <xf numFmtId="0" fontId="23" fillId="0" borderId="29" xfId="5" applyNumberFormat="1" applyFont="1" applyFill="1" applyBorder="1" applyAlignment="1">
      <alignment horizontal="center"/>
    </xf>
    <xf numFmtId="0" fontId="23" fillId="0" borderId="30" xfId="5" applyNumberFormat="1" applyFont="1" applyBorder="1" applyAlignment="1">
      <alignment vertical="center"/>
    </xf>
    <xf numFmtId="0" fontId="23" fillId="0" borderId="2" xfId="5" applyNumberFormat="1" applyFont="1" applyBorder="1" applyAlignment="1">
      <alignment vertical="center"/>
    </xf>
    <xf numFmtId="0" fontId="23" fillId="0" borderId="29" xfId="5" applyNumberFormat="1" applyFont="1" applyBorder="1" applyAlignment="1">
      <alignment vertical="center"/>
    </xf>
    <xf numFmtId="0" fontId="23" fillId="0" borderId="18" xfId="5" quotePrefix="1" applyNumberFormat="1" applyFont="1" applyBorder="1" applyAlignment="1"/>
    <xf numFmtId="0" fontId="24" fillId="0" borderId="0" xfId="5" quotePrefix="1" applyNumberFormat="1" applyFont="1" applyBorder="1" applyAlignment="1">
      <alignment horizontal="center"/>
    </xf>
    <xf numFmtId="0" fontId="23" fillId="0" borderId="30" xfId="5" applyNumberFormat="1" applyFont="1" applyFill="1" applyBorder="1" applyAlignment="1">
      <alignment horizontal="center" vertical="center" wrapText="1"/>
    </xf>
    <xf numFmtId="0" fontId="23" fillId="0" borderId="2" xfId="5" applyNumberFormat="1" applyFont="1" applyFill="1" applyBorder="1" applyAlignment="1">
      <alignment horizontal="center" vertical="center" wrapText="1"/>
    </xf>
    <xf numFmtId="15" fontId="23" fillId="0" borderId="2" xfId="5" applyNumberFormat="1" applyFont="1" applyFill="1" applyBorder="1" applyAlignment="1">
      <alignment horizontal="center" vertical="center"/>
    </xf>
    <xf numFmtId="0" fontId="23" fillId="0" borderId="29" xfId="5" applyNumberFormat="1" applyFont="1" applyFill="1" applyBorder="1" applyAlignment="1">
      <alignment horizontal="center" vertical="center"/>
    </xf>
    <xf numFmtId="0" fontId="23" fillId="0" borderId="2" xfId="5" applyNumberFormat="1" applyFont="1" applyFill="1" applyBorder="1" applyAlignment="1">
      <alignment horizontal="center" vertical="center"/>
    </xf>
    <xf numFmtId="0" fontId="23" fillId="0" borderId="30" xfId="5" applyNumberFormat="1" applyFont="1" applyBorder="1" applyAlignment="1">
      <alignment horizontal="center" vertical="center"/>
    </xf>
    <xf numFmtId="0" fontId="23" fillId="0" borderId="2" xfId="5" applyNumberFormat="1" applyFont="1" applyBorder="1" applyAlignment="1">
      <alignment horizontal="center" vertical="center"/>
    </xf>
    <xf numFmtId="0" fontId="23" fillId="0" borderId="29" xfId="5" applyNumberFormat="1" applyFont="1" applyBorder="1" applyAlignment="1">
      <alignment horizontal="center" vertical="center"/>
    </xf>
    <xf numFmtId="0" fontId="23" fillId="0" borderId="3" xfId="5" quotePrefix="1" applyNumberFormat="1" applyFont="1" applyBorder="1" applyAlignment="1"/>
    <xf numFmtId="0" fontId="23" fillId="0" borderId="2" xfId="5" quotePrefix="1" applyNumberFormat="1" applyFont="1" applyBorder="1" applyAlignment="1"/>
    <xf numFmtId="0" fontId="23" fillId="0" borderId="3" xfId="5" applyNumberFormat="1" applyFont="1" applyBorder="1" applyAlignment="1"/>
    <xf numFmtId="0" fontId="23" fillId="0" borderId="1" xfId="5" quotePrefix="1" applyNumberFormat="1" applyFont="1" applyBorder="1" applyAlignment="1">
      <alignment horizontal="center"/>
    </xf>
    <xf numFmtId="0" fontId="23" fillId="0" borderId="1" xfId="5" applyNumberFormat="1" applyFont="1" applyBorder="1" applyAlignment="1">
      <alignment horizontal="center"/>
    </xf>
    <xf numFmtId="0" fontId="23" fillId="0" borderId="1" xfId="5" applyNumberFormat="1" applyFont="1" applyBorder="1" applyAlignment="1">
      <alignment horizontal="center" vertical="center"/>
    </xf>
    <xf numFmtId="0" fontId="23" fillId="0" borderId="1" xfId="5" applyNumberFormat="1" applyFont="1" applyBorder="1" applyAlignment="1">
      <alignment horizontal="center" vertical="center" wrapText="1"/>
    </xf>
    <xf numFmtId="0" fontId="22" fillId="0" borderId="1" xfId="5" applyNumberFormat="1" applyFont="1" applyBorder="1" applyAlignment="1">
      <alignment horizontal="center" vertical="center"/>
    </xf>
    <xf numFmtId="0" fontId="23" fillId="0" borderId="1" xfId="5" applyNumberFormat="1" applyFont="1" applyBorder="1" applyAlignment="1">
      <alignment horizontal="center" vertical="top" wrapText="1"/>
    </xf>
    <xf numFmtId="0" fontId="23" fillId="0" borderId="1" xfId="5" applyNumberFormat="1" applyFont="1" applyBorder="1" applyAlignment="1">
      <alignment horizontal="center" vertical="top"/>
    </xf>
    <xf numFmtId="0" fontId="23" fillId="0" borderId="1" xfId="5" applyNumberFormat="1" applyFont="1" applyBorder="1" applyAlignment="1">
      <alignment vertical="center" wrapText="1"/>
    </xf>
    <xf numFmtId="0" fontId="23" fillId="0" borderId="1" xfId="5" applyNumberFormat="1" applyFont="1" applyBorder="1" applyAlignment="1">
      <alignment vertical="center"/>
    </xf>
    <xf numFmtId="0" fontId="25" fillId="0" borderId="25" xfId="5" applyNumberFormat="1" applyFont="1" applyBorder="1" applyAlignment="1">
      <alignment vertical="center"/>
    </xf>
    <xf numFmtId="0" fontId="25" fillId="0" borderId="0" xfId="5" applyNumberFormat="1" applyFont="1" applyBorder="1" applyAlignment="1">
      <alignment vertical="center"/>
    </xf>
    <xf numFmtId="0" fontId="25" fillId="0" borderId="27" xfId="5" applyNumberFormat="1" applyFont="1" applyBorder="1" applyAlignment="1">
      <alignment vertical="center"/>
    </xf>
    <xf numFmtId="0" fontId="25" fillId="0" borderId="3" xfId="5" applyNumberFormat="1" applyFont="1" applyBorder="1" applyAlignment="1">
      <alignment vertical="center"/>
    </xf>
    <xf numFmtId="44" fontId="25" fillId="0" borderId="18" xfId="1" applyFont="1" applyBorder="1" applyAlignment="1">
      <alignment horizontal="left" vertical="center"/>
    </xf>
    <xf numFmtId="0" fontId="25" fillId="0" borderId="0" xfId="5" applyNumberFormat="1" applyFont="1" applyBorder="1" applyAlignment="1">
      <alignment horizontal="center" vertical="center"/>
    </xf>
    <xf numFmtId="44" fontId="25" fillId="0" borderId="3" xfId="1" applyFont="1" applyBorder="1" applyAlignment="1">
      <alignment horizontal="left" vertical="center"/>
    </xf>
    <xf numFmtId="0" fontId="23" fillId="0" borderId="1" xfId="5" applyNumberFormat="1" applyFont="1" applyFill="1" applyBorder="1" applyAlignment="1">
      <alignment horizontal="center" vertical="center" wrapText="1"/>
    </xf>
    <xf numFmtId="0" fontId="80" fillId="0" borderId="1" xfId="5" applyNumberFormat="1" applyFont="1" applyFill="1" applyBorder="1" applyAlignment="1">
      <alignment horizontal="center" vertical="center"/>
    </xf>
    <xf numFmtId="0" fontId="27" fillId="0" borderId="0" xfId="5" applyNumberFormat="1" applyFont="1" applyAlignment="1">
      <alignment horizontal="center"/>
    </xf>
    <xf numFmtId="0" fontId="11" fillId="0" borderId="0" xfId="5" applyNumberFormat="1" applyFont="1" applyAlignment="1">
      <alignment horizontal="center" vertical="center"/>
    </xf>
    <xf numFmtId="0" fontId="23" fillId="0" borderId="29" xfId="5" applyNumberFormat="1" applyFont="1" applyBorder="1" applyAlignment="1">
      <alignment horizontal="center" vertical="center" wrapText="1"/>
    </xf>
    <xf numFmtId="15" fontId="23" fillId="0" borderId="18" xfId="5" applyNumberFormat="1" applyFont="1" applyBorder="1" applyAlignment="1">
      <alignment horizontal="center" vertical="center"/>
    </xf>
    <xf numFmtId="15" fontId="23" fillId="0" borderId="0" xfId="5" applyNumberFormat="1" applyFont="1" applyBorder="1" applyAlignment="1">
      <alignment horizontal="center" vertical="center"/>
    </xf>
    <xf numFmtId="0" fontId="23" fillId="0" borderId="0" xfId="5" applyNumberFormat="1" applyFont="1" applyBorder="1" applyAlignment="1">
      <alignment horizontal="center" vertical="center"/>
    </xf>
    <xf numFmtId="2" fontId="23" fillId="0" borderId="2" xfId="5" applyNumberFormat="1" applyFont="1" applyBorder="1" applyAlignment="1">
      <alignment vertical="center"/>
    </xf>
    <xf numFmtId="2" fontId="23" fillId="0" borderId="29" xfId="5" applyNumberFormat="1" applyFont="1" applyBorder="1" applyAlignment="1">
      <alignment vertical="center"/>
    </xf>
    <xf numFmtId="44" fontId="23" fillId="0" borderId="18" xfId="5" applyNumberFormat="1" applyFont="1" applyBorder="1" applyAlignment="1">
      <alignment horizontal="center" vertical="center"/>
    </xf>
    <xf numFmtId="44" fontId="23" fillId="0" borderId="3" xfId="1" applyFont="1" applyBorder="1" applyAlignment="1">
      <alignment horizontal="center" vertical="center"/>
    </xf>
    <xf numFmtId="10" fontId="23" fillId="0" borderId="2" xfId="2" applyNumberFormat="1" applyFont="1" applyFill="1" applyBorder="1" applyAlignment="1">
      <alignment horizontal="center" vertical="center"/>
    </xf>
    <xf numFmtId="0" fontId="23" fillId="0" borderId="1" xfId="5" applyNumberFormat="1" applyFont="1" applyBorder="1" applyAlignment="1">
      <alignment horizontal="left" vertical="center" wrapText="1"/>
    </xf>
    <xf numFmtId="0" fontId="80" fillId="0" borderId="1" xfId="5" applyNumberFormat="1" applyFont="1" applyBorder="1" applyAlignment="1">
      <alignment horizontal="center" vertical="center"/>
    </xf>
    <xf numFmtId="0" fontId="24" fillId="0" borderId="1" xfId="5" applyNumberFormat="1" applyFont="1" applyBorder="1" applyAlignment="1">
      <alignment horizontal="center"/>
    </xf>
    <xf numFmtId="15" fontId="23" fillId="0" borderId="3" xfId="5" applyNumberFormat="1" applyFont="1" applyBorder="1" applyAlignment="1">
      <alignment horizontal="center"/>
    </xf>
    <xf numFmtId="0" fontId="23" fillId="0" borderId="28" xfId="5" applyNumberFormat="1" applyFont="1" applyBorder="1" applyAlignment="1">
      <alignment horizontal="center"/>
    </xf>
    <xf numFmtId="0" fontId="23" fillId="0" borderId="27" xfId="5" applyNumberFormat="1" applyFont="1" applyBorder="1" applyAlignment="1"/>
    <xf numFmtId="0" fontId="23" fillId="0" borderId="27" xfId="5" applyNumberFormat="1" applyFont="1" applyFill="1" applyBorder="1" applyAlignment="1">
      <alignment horizontal="left"/>
    </xf>
    <xf numFmtId="0" fontId="23" fillId="0" borderId="3" xfId="5" applyNumberFormat="1" applyFont="1" applyFill="1" applyBorder="1" applyAlignment="1">
      <alignment horizontal="left"/>
    </xf>
    <xf numFmtId="15" fontId="23" fillId="0" borderId="3" xfId="5" applyNumberFormat="1" applyFont="1" applyFill="1" applyBorder="1" applyAlignment="1">
      <alignment horizontal="center"/>
    </xf>
    <xf numFmtId="0" fontId="23" fillId="0" borderId="28" xfId="5" applyNumberFormat="1" applyFont="1" applyFill="1" applyBorder="1" applyAlignment="1">
      <alignment horizontal="center"/>
    </xf>
    <xf numFmtId="0" fontId="28" fillId="0" borderId="30" xfId="5" applyNumberFormat="1" applyFont="1" applyFill="1" applyBorder="1" applyAlignment="1"/>
    <xf numFmtId="0" fontId="28" fillId="0" borderId="2" xfId="5" applyNumberFormat="1" applyFont="1" applyFill="1" applyBorder="1" applyAlignment="1"/>
    <xf numFmtId="0" fontId="23" fillId="0" borderId="1" xfId="5" applyNumberFormat="1" applyFont="1" applyFill="1" applyBorder="1" applyAlignment="1">
      <alignment horizontal="center" vertical="center"/>
    </xf>
    <xf numFmtId="0" fontId="25" fillId="0" borderId="23" xfId="5" applyNumberFormat="1" applyFont="1" applyBorder="1" applyAlignment="1">
      <alignment vertical="center"/>
    </xf>
    <xf numFmtId="0" fontId="25" fillId="0" borderId="18" xfId="5" applyNumberFormat="1" applyFont="1" applyBorder="1" applyAlignment="1">
      <alignment vertical="center"/>
    </xf>
    <xf numFmtId="0" fontId="0" fillId="0" borderId="3" xfId="0" applyBorder="1" applyAlignment="1"/>
    <xf numFmtId="0" fontId="34" fillId="0" borderId="0" xfId="0" applyFont="1" applyAlignment="1">
      <alignment horizontal="center"/>
    </xf>
    <xf numFmtId="0" fontId="34" fillId="0" borderId="3" xfId="0" applyFont="1" applyBorder="1" applyAlignment="1">
      <alignment horizontal="left"/>
    </xf>
    <xf numFmtId="0" fontId="32" fillId="0" borderId="0" xfId="0" applyFont="1" applyAlignment="1">
      <alignment horizontal="center" vertical="center"/>
    </xf>
    <xf numFmtId="0" fontId="0" fillId="0" borderId="0" xfId="0" applyAlignment="1">
      <alignment horizontal="center"/>
    </xf>
    <xf numFmtId="0" fontId="33" fillId="0" borderId="0" xfId="0" applyFont="1" applyAlignment="1">
      <alignment horizontal="center"/>
    </xf>
    <xf numFmtId="0" fontId="32" fillId="0" borderId="0" xfId="0" applyFont="1" applyAlignment="1">
      <alignment vertical="center"/>
    </xf>
    <xf numFmtId="0" fontId="35" fillId="0" borderId="0" xfId="0" applyFont="1" applyAlignment="1">
      <alignment vertical="top" wrapText="1"/>
    </xf>
    <xf numFmtId="0" fontId="0" fillId="0" borderId="0" xfId="0" applyFont="1" applyAlignment="1">
      <alignment vertical="top" wrapText="1"/>
    </xf>
    <xf numFmtId="0" fontId="36" fillId="0" borderId="0" xfId="0" applyFont="1" applyAlignment="1">
      <alignment horizontal="center" vertical="center"/>
    </xf>
    <xf numFmtId="0" fontId="40" fillId="0" borderId="0" xfId="0" applyFont="1" applyAlignment="1">
      <alignment horizontal="center" vertical="center"/>
    </xf>
    <xf numFmtId="0" fontId="37" fillId="0" borderId="0" xfId="0" applyFont="1" applyAlignment="1">
      <alignment horizontal="center" vertical="center"/>
    </xf>
    <xf numFmtId="0" fontId="56" fillId="0" borderId="31" xfId="0" applyFont="1" applyBorder="1" applyAlignment="1">
      <alignment vertical="top"/>
    </xf>
    <xf numFmtId="0" fontId="56" fillId="0" borderId="32" xfId="0" applyFont="1" applyBorder="1" applyAlignment="1">
      <alignment vertical="top"/>
    </xf>
    <xf numFmtId="0" fontId="56" fillId="0" borderId="33" xfId="0" applyFont="1" applyBorder="1" applyAlignment="1">
      <alignment vertical="top"/>
    </xf>
    <xf numFmtId="0" fontId="56" fillId="0" borderId="34" xfId="0" applyFont="1" applyBorder="1" applyAlignment="1">
      <alignment vertical="top"/>
    </xf>
    <xf numFmtId="0" fontId="56" fillId="0" borderId="35" xfId="0" applyFont="1" applyBorder="1" applyAlignment="1">
      <alignment vertical="top"/>
    </xf>
    <xf numFmtId="0" fontId="56" fillId="0" borderId="36" xfId="0" applyFont="1" applyBorder="1" applyAlignment="1">
      <alignment vertical="top"/>
    </xf>
    <xf numFmtId="0" fontId="55" fillId="0" borderId="31" xfId="0" applyFont="1" applyBorder="1" applyAlignment="1">
      <alignment horizontal="center" vertical="center"/>
    </xf>
    <xf numFmtId="0" fontId="55" fillId="0" borderId="32" xfId="0" applyFont="1" applyBorder="1" applyAlignment="1">
      <alignment horizontal="center" vertical="center"/>
    </xf>
    <xf numFmtId="0" fontId="55" fillId="0" borderId="33" xfId="0" applyFont="1" applyBorder="1" applyAlignment="1">
      <alignment horizontal="center" vertical="center"/>
    </xf>
    <xf numFmtId="0" fontId="56" fillId="0" borderId="37" xfId="0" applyFont="1" applyBorder="1" applyAlignment="1">
      <alignment horizontal="center" vertical="center"/>
    </xf>
    <xf numFmtId="0" fontId="56" fillId="0" borderId="0" xfId="0" applyFont="1" applyBorder="1" applyAlignment="1">
      <alignment horizontal="center" vertical="center"/>
    </xf>
    <xf numFmtId="0" fontId="56" fillId="0" borderId="38" xfId="0" applyFont="1" applyBorder="1" applyAlignment="1">
      <alignment horizontal="center" vertical="center"/>
    </xf>
    <xf numFmtId="0" fontId="56" fillId="0" borderId="34" xfId="0" applyFont="1" applyBorder="1" applyAlignment="1">
      <alignment horizontal="center" vertical="center"/>
    </xf>
    <xf numFmtId="0" fontId="56" fillId="0" borderId="35" xfId="0" applyFont="1" applyBorder="1" applyAlignment="1">
      <alignment horizontal="center" vertical="center"/>
    </xf>
    <xf numFmtId="0" fontId="56" fillId="0" borderId="36" xfId="0" applyFont="1" applyBorder="1" applyAlignment="1">
      <alignment horizontal="center" vertical="center"/>
    </xf>
    <xf numFmtId="0" fontId="55" fillId="0" borderId="32" xfId="0" applyFont="1" applyBorder="1" applyAlignment="1">
      <alignment vertical="center"/>
    </xf>
    <xf numFmtId="0" fontId="55" fillId="0" borderId="0" xfId="0" applyFont="1" applyBorder="1" applyAlignment="1">
      <alignment vertical="center"/>
    </xf>
    <xf numFmtId="0" fontId="55" fillId="0" borderId="35" xfId="0" applyFont="1" applyBorder="1" applyAlignment="1">
      <alignment vertical="center"/>
    </xf>
    <xf numFmtId="0" fontId="55" fillId="0" borderId="37" xfId="0" applyFont="1" applyBorder="1" applyAlignment="1">
      <alignment horizontal="center" vertical="center"/>
    </xf>
    <xf numFmtId="0" fontId="55" fillId="0" borderId="0" xfId="0" applyFont="1" applyBorder="1" applyAlignment="1">
      <alignment horizontal="center" vertical="center"/>
    </xf>
    <xf numFmtId="0" fontId="55" fillId="0" borderId="34" xfId="0" applyFont="1" applyBorder="1" applyAlignment="1">
      <alignment horizontal="center" vertical="center"/>
    </xf>
    <xf numFmtId="0" fontId="55" fillId="0" borderId="35" xfId="0" applyFont="1" applyBorder="1" applyAlignment="1">
      <alignment horizontal="center" vertical="center"/>
    </xf>
    <xf numFmtId="0" fontId="56" fillId="0" borderId="32" xfId="0" applyFont="1" applyBorder="1" applyAlignment="1">
      <alignment horizontal="center" vertical="center"/>
    </xf>
    <xf numFmtId="0" fontId="56" fillId="0" borderId="33" xfId="0" applyFont="1" applyBorder="1" applyAlignment="1">
      <alignment horizontal="center" vertical="center"/>
    </xf>
    <xf numFmtId="0" fontId="55" fillId="0" borderId="31" xfId="0" applyFont="1" applyBorder="1" applyAlignment="1">
      <alignment vertical="center"/>
    </xf>
    <xf numFmtId="0" fontId="55" fillId="0" borderId="33" xfId="0" applyFont="1" applyBorder="1" applyAlignment="1">
      <alignment vertical="center"/>
    </xf>
    <xf numFmtId="0" fontId="55" fillId="0" borderId="37" xfId="0" applyFont="1" applyBorder="1" applyAlignment="1">
      <alignment vertical="center"/>
    </xf>
    <xf numFmtId="0" fontId="55" fillId="0" borderId="38" xfId="0" applyFont="1" applyBorder="1" applyAlignment="1">
      <alignment vertical="center"/>
    </xf>
    <xf numFmtId="15" fontId="56" fillId="0" borderId="37" xfId="0" applyNumberFormat="1" applyFont="1" applyBorder="1" applyAlignment="1">
      <alignment vertical="top" wrapText="1"/>
    </xf>
    <xf numFmtId="0" fontId="56" fillId="0" borderId="0" xfId="0" applyFont="1" applyBorder="1" applyAlignment="1">
      <alignment vertical="top" wrapText="1"/>
    </xf>
    <xf numFmtId="0" fontId="56" fillId="0" borderId="38" xfId="0" applyFont="1" applyBorder="1" applyAlignment="1">
      <alignment vertical="top" wrapText="1"/>
    </xf>
    <xf numFmtId="0" fontId="56" fillId="0" borderId="37" xfId="0" applyFont="1" applyBorder="1" applyAlignment="1">
      <alignment vertical="top" wrapText="1"/>
    </xf>
    <xf numFmtId="0" fontId="56" fillId="0" borderId="34" xfId="0" applyFont="1" applyBorder="1" applyAlignment="1">
      <alignment vertical="top" wrapText="1"/>
    </xf>
    <xf numFmtId="0" fontId="56" fillId="0" borderId="35" xfId="0" applyFont="1" applyBorder="1" applyAlignment="1">
      <alignment vertical="top" wrapText="1"/>
    </xf>
    <xf numFmtId="0" fontId="56" fillId="0" borderId="36" xfId="0" applyFont="1" applyBorder="1" applyAlignment="1">
      <alignment vertical="top" wrapText="1"/>
    </xf>
    <xf numFmtId="0" fontId="38" fillId="0" borderId="31" xfId="0" applyFont="1" applyBorder="1" applyAlignment="1">
      <alignment horizontal="center" vertical="center"/>
    </xf>
    <xf numFmtId="0" fontId="38" fillId="0" borderId="32" xfId="0" applyFont="1" applyBorder="1" applyAlignment="1">
      <alignment horizontal="center" vertical="center"/>
    </xf>
    <xf numFmtId="0" fontId="38" fillId="0" borderId="33" xfId="0" applyFont="1" applyBorder="1" applyAlignment="1">
      <alignment horizontal="center" vertical="center"/>
    </xf>
    <xf numFmtId="0" fontId="38" fillId="0" borderId="37" xfId="0" applyFont="1" applyBorder="1" applyAlignment="1">
      <alignment horizontal="center" vertical="center"/>
    </xf>
    <xf numFmtId="0" fontId="38" fillId="0" borderId="0" xfId="0" applyFont="1" applyBorder="1" applyAlignment="1">
      <alignment horizontal="center" vertical="center"/>
    </xf>
    <xf numFmtId="0" fontId="38" fillId="0" borderId="38" xfId="0" applyFont="1" applyBorder="1" applyAlignment="1">
      <alignment horizontal="center" vertical="center"/>
    </xf>
    <xf numFmtId="0" fontId="38" fillId="0" borderId="34" xfId="0" applyFont="1" applyBorder="1" applyAlignment="1">
      <alignment horizontal="center" vertical="center"/>
    </xf>
    <xf numFmtId="0" fontId="38" fillId="0" borderId="35" xfId="0" applyFont="1" applyBorder="1" applyAlignment="1">
      <alignment horizontal="center" vertical="center"/>
    </xf>
    <xf numFmtId="0" fontId="38" fillId="0" borderId="36" xfId="0" applyFont="1" applyBorder="1" applyAlignment="1">
      <alignment horizontal="center" vertical="center"/>
    </xf>
    <xf numFmtId="15" fontId="56" fillId="0" borderId="37" xfId="0" applyNumberFormat="1" applyFont="1" applyBorder="1" applyAlignment="1">
      <alignment horizontal="center" vertical="center"/>
    </xf>
    <xf numFmtId="44" fontId="56" fillId="0" borderId="37" xfId="0" applyNumberFormat="1" applyFont="1" applyBorder="1" applyAlignment="1">
      <alignment horizontal="center" vertical="center"/>
    </xf>
    <xf numFmtId="0" fontId="37" fillId="0" borderId="31" xfId="0" applyFont="1" applyBorder="1" applyAlignment="1">
      <alignment horizontal="center" vertical="center" textRotation="90"/>
    </xf>
    <xf numFmtId="0" fontId="37" fillId="0" borderId="33" xfId="0" applyFont="1" applyBorder="1" applyAlignment="1">
      <alignment horizontal="center" vertical="center" textRotation="90"/>
    </xf>
    <xf numFmtId="0" fontId="37" fillId="0" borderId="37" xfId="0" applyFont="1" applyBorder="1" applyAlignment="1">
      <alignment horizontal="center" vertical="center" textRotation="90"/>
    </xf>
    <xf numFmtId="0" fontId="37" fillId="0" borderId="38" xfId="0" applyFont="1" applyBorder="1" applyAlignment="1">
      <alignment horizontal="center" vertical="center" textRotation="90"/>
    </xf>
    <xf numFmtId="0" fontId="37" fillId="0" borderId="34" xfId="0" applyFont="1" applyBorder="1" applyAlignment="1">
      <alignment horizontal="center" vertical="center" textRotation="90"/>
    </xf>
    <xf numFmtId="0" fontId="37" fillId="0" borderId="36" xfId="0" applyFont="1" applyBorder="1" applyAlignment="1">
      <alignment horizontal="center" vertical="center" textRotation="90"/>
    </xf>
    <xf numFmtId="0" fontId="58" fillId="0" borderId="31" xfId="0" applyFont="1" applyBorder="1" applyAlignment="1">
      <alignment vertical="center" wrapText="1"/>
    </xf>
    <xf numFmtId="0" fontId="58" fillId="0" borderId="32" xfId="0" applyFont="1" applyBorder="1" applyAlignment="1">
      <alignment vertical="center" wrapText="1"/>
    </xf>
    <xf numFmtId="0" fontId="58" fillId="0" borderId="33" xfId="0" applyFont="1" applyBorder="1" applyAlignment="1">
      <alignment vertical="center" wrapText="1"/>
    </xf>
    <xf numFmtId="0" fontId="58" fillId="0" borderId="37" xfId="0" applyFont="1" applyBorder="1" applyAlignment="1">
      <alignment vertical="center" wrapText="1"/>
    </xf>
    <xf numFmtId="0" fontId="58" fillId="0" borderId="0" xfId="0" applyFont="1" applyBorder="1" applyAlignment="1">
      <alignment vertical="center" wrapText="1"/>
    </xf>
    <xf numFmtId="0" fontId="58" fillId="0" borderId="38" xfId="0" applyFont="1" applyBorder="1" applyAlignment="1">
      <alignment vertical="center" wrapText="1"/>
    </xf>
    <xf numFmtId="0" fontId="34" fillId="0" borderId="0" xfId="0" applyFont="1" applyBorder="1" applyAlignment="1">
      <alignment horizontal="center"/>
    </xf>
    <xf numFmtId="0" fontId="34" fillId="0" borderId="3" xfId="0" applyFont="1" applyBorder="1" applyAlignment="1">
      <alignment horizontal="center"/>
    </xf>
    <xf numFmtId="0" fontId="0" fillId="0" borderId="18" xfId="0" applyFont="1" applyBorder="1" applyAlignment="1">
      <alignment horizontal="center"/>
    </xf>
    <xf numFmtId="0" fontId="0" fillId="0" borderId="18" xfId="0" applyBorder="1" applyAlignment="1">
      <alignment horizontal="center"/>
    </xf>
    <xf numFmtId="0" fontId="56" fillId="0" borderId="0" xfId="0" applyFont="1" applyBorder="1" applyAlignment="1">
      <alignment vertical="center" wrapText="1"/>
    </xf>
    <xf numFmtId="0" fontId="56" fillId="0" borderId="38" xfId="0" applyFont="1" applyBorder="1" applyAlignment="1">
      <alignment vertical="center" wrapText="1"/>
    </xf>
    <xf numFmtId="0" fontId="56" fillId="0" borderId="35" xfId="0" applyFont="1" applyBorder="1" applyAlignment="1">
      <alignment vertical="center" wrapText="1"/>
    </xf>
    <xf numFmtId="0" fontId="56" fillId="0" borderId="36" xfId="0" applyFont="1" applyBorder="1" applyAlignment="1">
      <alignment vertical="center" wrapText="1"/>
    </xf>
    <xf numFmtId="0" fontId="57" fillId="0" borderId="31" xfId="0" applyFont="1" applyBorder="1" applyAlignment="1">
      <alignment horizontal="center" vertical="center" textRotation="90"/>
    </xf>
    <xf numFmtId="0" fontId="57" fillId="0" borderId="33" xfId="0" applyFont="1" applyBorder="1" applyAlignment="1">
      <alignment horizontal="center" vertical="center" textRotation="90"/>
    </xf>
    <xf numFmtId="0" fontId="57" fillId="0" borderId="37" xfId="0" applyFont="1" applyBorder="1" applyAlignment="1">
      <alignment horizontal="center" vertical="center" textRotation="90"/>
    </xf>
    <xf numFmtId="0" fontId="57" fillId="0" borderId="38" xfId="0" applyFont="1" applyBorder="1" applyAlignment="1">
      <alignment horizontal="center" vertical="center" textRotation="90"/>
    </xf>
    <xf numFmtId="0" fontId="57" fillId="0" borderId="34" xfId="0" applyFont="1" applyBorder="1" applyAlignment="1">
      <alignment horizontal="center" vertical="center" textRotation="90"/>
    </xf>
    <xf numFmtId="0" fontId="57" fillId="0" borderId="36" xfId="0" applyFont="1" applyBorder="1" applyAlignment="1">
      <alignment horizontal="center" vertical="center" textRotation="90"/>
    </xf>
    <xf numFmtId="0" fontId="0" fillId="0" borderId="18" xfId="0" applyBorder="1" applyAlignment="1">
      <alignment horizontal="center" vertical="top"/>
    </xf>
    <xf numFmtId="15" fontId="38" fillId="0" borderId="37" xfId="0" applyNumberFormat="1" applyFont="1" applyBorder="1" applyAlignment="1">
      <alignment horizontal="center" vertical="center"/>
    </xf>
    <xf numFmtId="15" fontId="9" fillId="0" borderId="0" xfId="8" applyNumberFormat="1" applyFont="1" applyBorder="1" applyAlignment="1" applyProtection="1">
      <alignment vertical="top" wrapText="1"/>
      <protection locked="0"/>
    </xf>
    <xf numFmtId="0" fontId="18" fillId="0" borderId="1" xfId="8" applyFont="1" applyBorder="1" applyAlignment="1">
      <alignment horizontal="center"/>
    </xf>
    <xf numFmtId="0" fontId="9" fillId="0" borderId="30" xfId="8" applyFont="1" applyBorder="1" applyAlignment="1" applyProtection="1">
      <protection locked="0"/>
    </xf>
    <xf numFmtId="0" fontId="59" fillId="0" borderId="29" xfId="8" applyBorder="1" applyAlignment="1"/>
    <xf numFmtId="0" fontId="11" fillId="0" borderId="30" xfId="8" applyFont="1" applyBorder="1" applyAlignment="1" applyProtection="1">
      <protection locked="0"/>
    </xf>
    <xf numFmtId="0" fontId="11" fillId="0" borderId="29" xfId="8" applyFont="1" applyBorder="1" applyAlignment="1"/>
    <xf numFmtId="0" fontId="22" fillId="0" borderId="1" xfId="8" applyFont="1" applyBorder="1" applyAlignment="1">
      <alignment horizontal="center" vertical="center"/>
    </xf>
    <xf numFmtId="0" fontId="22" fillId="0" borderId="1" xfId="8" applyFont="1" applyBorder="1" applyAlignment="1">
      <alignment horizontal="center"/>
    </xf>
    <xf numFmtId="166" fontId="9" fillId="0" borderId="1" xfId="8" applyNumberFormat="1" applyFont="1" applyBorder="1" applyAlignment="1">
      <alignment horizontal="right"/>
    </xf>
    <xf numFmtId="0" fontId="9" fillId="0" borderId="1" xfId="8" applyFont="1" applyBorder="1" applyAlignment="1">
      <alignment horizontal="right"/>
    </xf>
    <xf numFmtId="0" fontId="63" fillId="0" borderId="0" xfId="8" applyFont="1" applyAlignment="1">
      <alignment horizontal="left"/>
    </xf>
    <xf numFmtId="0" fontId="65" fillId="4" borderId="2" xfId="9" applyFont="1" applyFill="1" applyBorder="1" applyAlignment="1" applyProtection="1">
      <alignment horizontal="left"/>
      <protection locked="0"/>
    </xf>
    <xf numFmtId="0" fontId="60" fillId="4" borderId="2" xfId="8" applyFont="1" applyFill="1" applyBorder="1" applyAlignment="1" applyProtection="1">
      <alignment horizontal="left"/>
      <protection locked="0"/>
    </xf>
    <xf numFmtId="0" fontId="62" fillId="0" borderId="0" xfId="8" applyFont="1" applyAlignment="1">
      <alignment horizontal="center"/>
    </xf>
    <xf numFmtId="0" fontId="60" fillId="4" borderId="3" xfId="8" applyFont="1" applyFill="1" applyBorder="1" applyAlignment="1" applyProtection="1">
      <alignment horizontal="left"/>
      <protection locked="0"/>
    </xf>
    <xf numFmtId="0" fontId="68" fillId="0" borderId="0" xfId="8" applyFont="1" applyAlignment="1">
      <alignment horizontal="center"/>
    </xf>
    <xf numFmtId="0" fontId="68" fillId="0" borderId="0" xfId="8" applyFont="1" applyAlignment="1">
      <alignment horizontal="left"/>
    </xf>
    <xf numFmtId="0" fontId="60" fillId="5" borderId="3" xfId="8" applyFont="1" applyFill="1" applyBorder="1" applyAlignment="1">
      <alignment horizontal="center"/>
    </xf>
    <xf numFmtId="0" fontId="63" fillId="0" borderId="0" xfId="8" applyFont="1" applyBorder="1" applyAlignment="1">
      <alignment horizontal="center"/>
    </xf>
    <xf numFmtId="0" fontId="60" fillId="0" borderId="18" xfId="8" applyFont="1" applyBorder="1" applyAlignment="1">
      <alignment horizontal="center"/>
    </xf>
    <xf numFmtId="0" fontId="63" fillId="0" borderId="0" xfId="8" applyFont="1" applyAlignment="1">
      <alignment horizontal="center"/>
    </xf>
    <xf numFmtId="0" fontId="60" fillId="4" borderId="1" xfId="8" applyFont="1" applyFill="1" applyBorder="1" applyAlignment="1" applyProtection="1">
      <alignment horizontal="left"/>
      <protection locked="0"/>
    </xf>
    <xf numFmtId="0" fontId="62" fillId="0" borderId="0" xfId="8" applyFont="1" applyAlignment="1">
      <alignment horizontal="left"/>
    </xf>
    <xf numFmtId="0" fontId="60" fillId="4" borderId="0" xfId="8" applyFont="1" applyFill="1" applyAlignment="1" applyProtection="1">
      <alignment horizontal="left"/>
      <protection locked="0"/>
    </xf>
    <xf numFmtId="0" fontId="22" fillId="0" borderId="1" xfId="8" applyFont="1" applyBorder="1" applyAlignment="1">
      <alignment horizontal="center" vertical="center" wrapText="1"/>
    </xf>
    <xf numFmtId="44" fontId="60" fillId="4" borderId="30" xfId="10" applyFont="1" applyFill="1" applyBorder="1" applyAlignment="1" applyProtection="1">
      <alignment horizontal="center"/>
      <protection locked="0"/>
    </xf>
    <xf numFmtId="44" fontId="60" fillId="4" borderId="29" xfId="10" applyFont="1" applyFill="1" applyBorder="1" applyAlignment="1" applyProtection="1">
      <alignment horizontal="center"/>
      <protection locked="0"/>
    </xf>
    <xf numFmtId="0" fontId="60" fillId="4" borderId="30" xfId="8" applyFont="1" applyFill="1" applyBorder="1" applyAlignment="1" applyProtection="1">
      <alignment horizontal="left"/>
      <protection locked="0"/>
    </xf>
    <xf numFmtId="0" fontId="60" fillId="4" borderId="29" xfId="8" applyFont="1" applyFill="1" applyBorder="1" applyAlignment="1" applyProtection="1">
      <alignment horizontal="left"/>
      <protection locked="0"/>
    </xf>
    <xf numFmtId="0" fontId="60" fillId="0" borderId="0" xfId="8" applyFont="1" applyAlignment="1">
      <alignment horizontal="center"/>
    </xf>
    <xf numFmtId="0" fontId="22" fillId="0" borderId="30" xfId="8" applyFont="1" applyBorder="1" applyAlignment="1">
      <alignment horizontal="center" vertical="center" wrapText="1"/>
    </xf>
    <xf numFmtId="0" fontId="22" fillId="0" borderId="29" xfId="8" applyFont="1" applyBorder="1" applyAlignment="1">
      <alignment horizontal="center" vertical="center" wrapText="1"/>
    </xf>
    <xf numFmtId="0" fontId="60" fillId="5" borderId="0" xfId="8" applyFont="1" applyFill="1" applyAlignment="1">
      <alignment horizontal="center"/>
    </xf>
    <xf numFmtId="0" fontId="60" fillId="0" borderId="1" xfId="8" applyFont="1" applyBorder="1"/>
    <xf numFmtId="0" fontId="22" fillId="0" borderId="19" xfId="8" applyFont="1" applyBorder="1" applyAlignment="1">
      <alignment horizontal="center" vertical="center" wrapText="1"/>
    </xf>
    <xf numFmtId="0" fontId="22" fillId="0" borderId="20" xfId="8" applyFont="1" applyBorder="1" applyAlignment="1">
      <alignment horizontal="center" vertical="center" wrapText="1"/>
    </xf>
    <xf numFmtId="0" fontId="60" fillId="0" borderId="0" xfId="8" applyFont="1" applyAlignment="1">
      <alignment horizontal="left" wrapText="1"/>
    </xf>
    <xf numFmtId="44" fontId="60" fillId="4" borderId="0" xfId="10" applyFont="1" applyFill="1" applyAlignment="1" applyProtection="1">
      <alignment horizontal="center"/>
      <protection locked="0"/>
    </xf>
    <xf numFmtId="0" fontId="60" fillId="0" borderId="3" xfId="8" applyFont="1" applyBorder="1" applyAlignment="1">
      <alignment horizontal="left"/>
    </xf>
    <xf numFmtId="0" fontId="60" fillId="0" borderId="2" xfId="8" applyFont="1" applyBorder="1" applyAlignment="1">
      <alignment horizontal="left"/>
    </xf>
    <xf numFmtId="2" fontId="60" fillId="4" borderId="23" xfId="8" applyNumberFormat="1" applyFont="1" applyFill="1" applyBorder="1" applyAlignment="1" applyProtection="1">
      <alignment horizontal="center" wrapText="1"/>
      <protection locked="0"/>
    </xf>
    <xf numFmtId="2" fontId="60" fillId="4" borderId="18" xfId="8" applyNumberFormat="1" applyFont="1" applyFill="1" applyBorder="1" applyAlignment="1" applyProtection="1">
      <alignment horizontal="center" wrapText="1"/>
      <protection locked="0"/>
    </xf>
    <xf numFmtId="2" fontId="60" fillId="4" borderId="24" xfId="8" applyNumberFormat="1" applyFont="1" applyFill="1" applyBorder="1" applyAlignment="1" applyProtection="1">
      <alignment horizontal="center" wrapText="1"/>
      <protection locked="0"/>
    </xf>
    <xf numFmtId="2" fontId="60" fillId="4" borderId="25" xfId="8" applyNumberFormat="1" applyFont="1" applyFill="1" applyBorder="1" applyAlignment="1" applyProtection="1">
      <alignment horizontal="center" wrapText="1"/>
      <protection locked="0"/>
    </xf>
    <xf numFmtId="2" fontId="60" fillId="4" borderId="0" xfId="8" applyNumberFormat="1" applyFont="1" applyFill="1" applyBorder="1" applyAlignment="1" applyProtection="1">
      <alignment horizontal="center" wrapText="1"/>
      <protection locked="0"/>
    </xf>
    <xf numFmtId="2" fontId="60" fillId="4" borderId="26" xfId="8" applyNumberFormat="1" applyFont="1" applyFill="1" applyBorder="1" applyAlignment="1" applyProtection="1">
      <alignment horizontal="center" wrapText="1"/>
      <protection locked="0"/>
    </xf>
    <xf numFmtId="2" fontId="60" fillId="4" borderId="27" xfId="8" applyNumberFormat="1" applyFont="1" applyFill="1" applyBorder="1" applyAlignment="1" applyProtection="1">
      <alignment horizontal="center" wrapText="1"/>
      <protection locked="0"/>
    </xf>
    <xf numFmtId="2" fontId="60" fillId="4" borderId="3" xfId="8" applyNumberFormat="1" applyFont="1" applyFill="1" applyBorder="1" applyAlignment="1" applyProtection="1">
      <alignment horizontal="center" wrapText="1"/>
      <protection locked="0"/>
    </xf>
    <xf numFmtId="2" fontId="60" fillId="4" borderId="28" xfId="8" applyNumberFormat="1" applyFont="1" applyFill="1" applyBorder="1" applyAlignment="1" applyProtection="1">
      <alignment horizontal="center" wrapText="1"/>
      <protection locked="0"/>
    </xf>
    <xf numFmtId="0" fontId="47" fillId="10" borderId="1" xfId="8" applyFont="1" applyFill="1" applyBorder="1" applyAlignment="1">
      <alignment horizontal="center"/>
    </xf>
    <xf numFmtId="0" fontId="71" fillId="0" borderId="30" xfId="12" applyFont="1" applyFill="1" applyBorder="1" applyAlignment="1" applyProtection="1">
      <alignment horizontal="left" wrapText="1"/>
      <protection locked="0"/>
    </xf>
    <xf numFmtId="0" fontId="71" fillId="0" borderId="2" xfId="12" applyFont="1" applyFill="1" applyBorder="1" applyAlignment="1" applyProtection="1">
      <alignment horizontal="left" wrapText="1"/>
      <protection locked="0"/>
    </xf>
    <xf numFmtId="0" fontId="71" fillId="0" borderId="29" xfId="12" applyFont="1" applyFill="1" applyBorder="1" applyAlignment="1" applyProtection="1">
      <alignment horizontal="left" wrapText="1"/>
      <protection locked="0"/>
    </xf>
    <xf numFmtId="0" fontId="36" fillId="0" borderId="30" xfId="12" applyFont="1" applyFill="1" applyBorder="1" applyAlignment="1" applyProtection="1">
      <alignment wrapText="1"/>
    </xf>
    <xf numFmtId="0" fontId="0" fillId="0" borderId="2" xfId="0" applyBorder="1" applyAlignment="1">
      <alignment wrapText="1"/>
    </xf>
    <xf numFmtId="0" fontId="0" fillId="0" borderId="29" xfId="0" applyBorder="1" applyAlignment="1">
      <alignment wrapText="1"/>
    </xf>
    <xf numFmtId="0" fontId="0" fillId="0" borderId="30" xfId="0" applyBorder="1" applyAlignment="1">
      <alignment wrapText="1"/>
    </xf>
    <xf numFmtId="0" fontId="36" fillId="9" borderId="53" xfId="12" applyFont="1" applyFill="1" applyBorder="1" applyAlignment="1" applyProtection="1">
      <alignment horizontal="left"/>
    </xf>
    <xf numFmtId="0" fontId="36" fillId="9" borderId="54" xfId="12" applyFont="1" applyFill="1" applyBorder="1" applyAlignment="1" applyProtection="1">
      <alignment horizontal="left"/>
    </xf>
    <xf numFmtId="0" fontId="36" fillId="9" borderId="55" xfId="12" applyFont="1" applyFill="1" applyBorder="1" applyAlignment="1" applyProtection="1">
      <alignment horizontal="left"/>
    </xf>
    <xf numFmtId="49" fontId="71" fillId="0" borderId="0" xfId="12" applyNumberFormat="1" applyFont="1" applyFill="1" applyBorder="1" applyAlignment="1" applyProtection="1">
      <alignment horizontal="left" vertical="top" wrapText="1"/>
      <protection locked="0"/>
    </xf>
    <xf numFmtId="0" fontId="36" fillId="9" borderId="53" xfId="0" applyFont="1" applyFill="1" applyBorder="1" applyAlignment="1" applyProtection="1">
      <alignment horizontal="left"/>
    </xf>
    <xf numFmtId="0" fontId="36" fillId="9" borderId="54" xfId="0" applyFont="1" applyFill="1" applyBorder="1" applyAlignment="1" applyProtection="1">
      <alignment horizontal="left"/>
    </xf>
    <xf numFmtId="0" fontId="36" fillId="9" borderId="55" xfId="0" applyFont="1" applyFill="1" applyBorder="1" applyAlignment="1" applyProtection="1">
      <alignment horizontal="left"/>
    </xf>
    <xf numFmtId="0" fontId="71" fillId="0" borderId="30" xfId="0" applyFont="1" applyFill="1" applyBorder="1" applyAlignment="1" applyProtection="1">
      <alignment horizontal="left" vertical="top"/>
      <protection locked="0"/>
    </xf>
    <xf numFmtId="0" fontId="71" fillId="0" borderId="2" xfId="0" applyFont="1" applyFill="1" applyBorder="1" applyAlignment="1" applyProtection="1">
      <alignment horizontal="left" vertical="top"/>
      <protection locked="0"/>
    </xf>
    <xf numFmtId="0" fontId="71" fillId="0" borderId="0" xfId="12" applyFont="1" applyFill="1" applyBorder="1" applyAlignment="1" applyProtection="1">
      <alignment horizontal="left" vertical="top"/>
      <protection locked="0"/>
    </xf>
    <xf numFmtId="0" fontId="72" fillId="0" borderId="0" xfId="12" applyFont="1" applyFill="1" applyBorder="1" applyAlignment="1" applyProtection="1">
      <alignment horizontal="left" wrapText="1"/>
    </xf>
    <xf numFmtId="0" fontId="71" fillId="0" borderId="0" xfId="12" applyFont="1" applyFill="1" applyBorder="1" applyAlignment="1" applyProtection="1">
      <alignment horizontal="left" vertical="top" wrapText="1"/>
      <protection locked="0"/>
    </xf>
    <xf numFmtId="0" fontId="56" fillId="0" borderId="0" xfId="0" applyFont="1" applyAlignment="1">
      <alignment vertical="top"/>
    </xf>
  </cellXfs>
  <cellStyles count="16">
    <cellStyle name="Currency" xfId="1" builtinId="4"/>
    <cellStyle name="Currency 2" xfId="6" xr:uid="{00000000-0005-0000-0000-000001000000}"/>
    <cellStyle name="Currency 3" xfId="10" xr:uid="{00000000-0005-0000-0000-000002000000}"/>
    <cellStyle name="Hyperlink 2" xfId="9" xr:uid="{00000000-0005-0000-0000-000004000000}"/>
    <cellStyle name="Hyperlink 3" xfId="13" xr:uid="{00000000-0005-0000-0000-000005000000}"/>
    <cellStyle name="Normal" xfId="0" builtinId="0"/>
    <cellStyle name="Normal 2" xfId="3" xr:uid="{00000000-0005-0000-0000-000007000000}"/>
    <cellStyle name="Normal 2 2" xfId="12" xr:uid="{00000000-0005-0000-0000-000008000000}"/>
    <cellStyle name="Normal 2 2 2" xfId="15" xr:uid="{00000000-0005-0000-0000-000009000000}"/>
    <cellStyle name="Normal 3" xfId="5" xr:uid="{00000000-0005-0000-0000-00000A000000}"/>
    <cellStyle name="Normal 3 2" xfId="14" xr:uid="{00000000-0005-0000-0000-00000B000000}"/>
    <cellStyle name="Normal 4" xfId="8" xr:uid="{00000000-0005-0000-0000-00000C000000}"/>
    <cellStyle name="Normal_Sheet1" xfId="4" xr:uid="{00000000-0005-0000-0000-00000E000000}"/>
    <cellStyle name="Percent" xfId="2" builtinId="5"/>
    <cellStyle name="Percent 2" xfId="7" xr:uid="{00000000-0005-0000-0000-000010000000}"/>
    <cellStyle name="Percent 3" xfId="11" xr:uid="{00000000-0005-0000-0000-000011000000}"/>
  </cellStyles>
  <dxfs count="0"/>
  <tableStyles count="0" defaultTableStyle="TableStyleMedium2" defaultPivotStyle="PivotStyleLight16"/>
  <colors>
    <mruColors>
      <color rgb="FF9C0006"/>
      <color rgb="FFFF0006"/>
      <color rgb="FFFFC7CE"/>
      <color rgb="FFF6B7B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209551</xdr:colOff>
      <xdr:row>1</xdr:row>
      <xdr:rowOff>19050</xdr:rowOff>
    </xdr:from>
    <xdr:to>
      <xdr:col>1</xdr:col>
      <xdr:colOff>1485900</xdr:colOff>
      <xdr:row>2</xdr:row>
      <xdr:rowOff>231478</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6101" y="781050"/>
          <a:ext cx="1276349" cy="5616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123825</xdr:rowOff>
    </xdr:from>
    <xdr:to>
      <xdr:col>3</xdr:col>
      <xdr:colOff>468085</xdr:colOff>
      <xdr:row>4</xdr:row>
      <xdr:rowOff>161925</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23825"/>
          <a:ext cx="2295525"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11</xdr:row>
          <xdr:rowOff>114300</xdr:rowOff>
        </xdr:from>
        <xdr:to>
          <xdr:col>2</xdr:col>
          <xdr:colOff>107950</xdr:colOff>
          <xdr:row>13</xdr:row>
          <xdr:rowOff>31750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C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107950</xdr:colOff>
          <xdr:row>10</xdr:row>
          <xdr:rowOff>114300</xdr:rowOff>
        </xdr:from>
        <xdr:to>
          <xdr:col>6</xdr:col>
          <xdr:colOff>114300</xdr:colOff>
          <xdr:row>12</xdr:row>
          <xdr:rowOff>31750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C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107950</xdr:colOff>
          <xdr:row>10</xdr:row>
          <xdr:rowOff>114300</xdr:rowOff>
        </xdr:from>
        <xdr:to>
          <xdr:col>9</xdr:col>
          <xdr:colOff>114300</xdr:colOff>
          <xdr:row>12</xdr:row>
          <xdr:rowOff>31750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C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107950</xdr:colOff>
          <xdr:row>5</xdr:row>
          <xdr:rowOff>114300</xdr:rowOff>
        </xdr:from>
        <xdr:to>
          <xdr:col>17</xdr:col>
          <xdr:colOff>114300</xdr:colOff>
          <xdr:row>7</xdr:row>
          <xdr:rowOff>31750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C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107950</xdr:colOff>
          <xdr:row>5</xdr:row>
          <xdr:rowOff>114300</xdr:rowOff>
        </xdr:from>
        <xdr:to>
          <xdr:col>19</xdr:col>
          <xdr:colOff>114300</xdr:colOff>
          <xdr:row>7</xdr:row>
          <xdr:rowOff>31750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C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29</xdr:row>
          <xdr:rowOff>95250</xdr:rowOff>
        </xdr:from>
        <xdr:to>
          <xdr:col>18</xdr:col>
          <xdr:colOff>209550</xdr:colOff>
          <xdr:row>30</xdr:row>
          <xdr:rowOff>19050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C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15</xdr:row>
          <xdr:rowOff>114300</xdr:rowOff>
        </xdr:from>
        <xdr:to>
          <xdr:col>7</xdr:col>
          <xdr:colOff>114300</xdr:colOff>
          <xdr:row>17</xdr:row>
          <xdr:rowOff>31750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C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15</xdr:row>
          <xdr:rowOff>114300</xdr:rowOff>
        </xdr:from>
        <xdr:to>
          <xdr:col>17</xdr:col>
          <xdr:colOff>184150</xdr:colOff>
          <xdr:row>17</xdr:row>
          <xdr:rowOff>31750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C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209550</xdr:colOff>
          <xdr:row>29</xdr:row>
          <xdr:rowOff>95250</xdr:rowOff>
        </xdr:from>
        <xdr:to>
          <xdr:col>20</xdr:col>
          <xdr:colOff>222250</xdr:colOff>
          <xdr:row>30</xdr:row>
          <xdr:rowOff>19050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C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22</xdr:col>
      <xdr:colOff>213360</xdr:colOff>
      <xdr:row>35</xdr:row>
      <xdr:rowOff>91440</xdr:rowOff>
    </xdr:to>
    <xdr:pic>
      <xdr:nvPicPr>
        <xdr:cNvPr id="2" name="Picture 1">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2860" y="502920"/>
          <a:ext cx="10576560" cy="5455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fldot-my.sharepoint.com/personal/alan_fisher_dot_state_fl_us/Documents/QAR%20and%20FR/Contract%20Time%20Example%20PLUS%20(FIN%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
      <sheetName val="Contract Time"/>
      <sheetName val="Lane Closures"/>
      <sheetName val="Engineers Weekly"/>
      <sheetName val="Progress Meeting"/>
      <sheetName val="Project Status Report"/>
      <sheetName val="RFI Issue Log"/>
      <sheetName val="CPPR"/>
      <sheetName val="CPPR WL"/>
      <sheetName val="CPPR Cover Letter"/>
      <sheetName val="Projected totals"/>
      <sheetName val="MMS"/>
      <sheetName val="CFPR"/>
      <sheetName val="CFPR WL"/>
      <sheetName val="CFPR Cover Letter"/>
      <sheetName val="Contingency"/>
      <sheetName val="FAP"/>
      <sheetName val="NFAP"/>
      <sheetName val="Time vs. Money"/>
      <sheetName val="Monthly"/>
    </sheetNames>
    <sheetDataSet>
      <sheetData sheetId="0">
        <row r="84">
          <cell r="A84">
            <v>42489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hyperlink" Target="http://www.dot.state.fl.us/construction/Manuals/cpam/New%20Clean%20Chapters/CodingContractChanges.pdf"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3.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4.vml"/><Relationship Id="rId9" Type="http://schemas.openxmlformats.org/officeDocument/2006/relationships/ctrlProp" Target="../ctrlProps/ctrlProp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507"/>
  <sheetViews>
    <sheetView tabSelected="1" view="pageBreakPreview" zoomScaleNormal="100" zoomScaleSheetLayoutView="100" workbookViewId="0">
      <pane ySplit="1" topLeftCell="A2" activePane="bottomLeft" state="frozen"/>
      <selection pane="bottomLeft" activeCell="H13" sqref="H13"/>
    </sheetView>
  </sheetViews>
  <sheetFormatPr defaultColWidth="9.26953125" defaultRowHeight="12.5" x14ac:dyDescent="0.35"/>
  <cols>
    <col min="1" max="1" width="4.7265625" style="179" customWidth="1"/>
    <col min="2" max="2" width="37" style="124" customWidth="1"/>
    <col min="3" max="3" width="38.7265625" style="124" customWidth="1"/>
    <col min="4" max="5" width="4.54296875" style="124" customWidth="1"/>
    <col min="6" max="6" width="4.54296875" style="180" customWidth="1"/>
    <col min="7" max="7" width="38.54296875" style="179" customWidth="1"/>
    <col min="8" max="8" width="46" style="179" customWidth="1"/>
    <col min="9" max="9" width="22.7265625" style="179" customWidth="1"/>
    <col min="10" max="16384" width="9.26953125" style="124"/>
  </cols>
  <sheetData>
    <row r="1" spans="1:9" ht="47" thickBot="1" x14ac:dyDescent="0.4">
      <c r="A1" s="119" t="s">
        <v>207</v>
      </c>
      <c r="B1" s="346" t="s">
        <v>208</v>
      </c>
      <c r="C1" s="346"/>
      <c r="D1" s="120" t="s">
        <v>78</v>
      </c>
      <c r="E1" s="121" t="s">
        <v>79</v>
      </c>
      <c r="F1" s="121" t="s">
        <v>209</v>
      </c>
      <c r="G1" s="122" t="s">
        <v>210</v>
      </c>
      <c r="H1" s="122" t="s">
        <v>211</v>
      </c>
      <c r="I1" s="123" t="s">
        <v>212</v>
      </c>
    </row>
    <row r="2" spans="1:9" ht="27.75" customHeight="1" x14ac:dyDescent="0.35">
      <c r="A2" s="347" t="s">
        <v>213</v>
      </c>
      <c r="B2" s="348"/>
      <c r="C2" s="348"/>
      <c r="D2" s="348"/>
      <c r="E2" s="348"/>
      <c r="F2" s="348"/>
      <c r="G2" s="349"/>
      <c r="H2" s="125" t="s">
        <v>214</v>
      </c>
      <c r="I2" s="187"/>
    </row>
    <row r="3" spans="1:9" ht="20.149999999999999" customHeight="1" x14ac:dyDescent="0.35">
      <c r="A3" s="350"/>
      <c r="B3" s="351"/>
      <c r="C3" s="351"/>
      <c r="D3" s="351"/>
      <c r="E3" s="351"/>
      <c r="F3" s="351"/>
      <c r="G3" s="352"/>
      <c r="H3" s="126" t="s">
        <v>215</v>
      </c>
      <c r="I3" s="127"/>
    </row>
    <row r="4" spans="1:9" ht="20.149999999999999" customHeight="1" x14ac:dyDescent="0.35">
      <c r="A4" s="353" t="s">
        <v>5</v>
      </c>
      <c r="B4" s="354"/>
      <c r="C4" s="355"/>
      <c r="D4" s="355"/>
      <c r="E4" s="355"/>
      <c r="F4" s="355"/>
      <c r="G4" s="355"/>
      <c r="H4" s="128" t="s">
        <v>216</v>
      </c>
      <c r="I4" s="129"/>
    </row>
    <row r="5" spans="1:9" ht="20.149999999999999" customHeight="1" x14ac:dyDescent="0.35">
      <c r="A5" s="353" t="s">
        <v>217</v>
      </c>
      <c r="B5" s="354"/>
      <c r="C5" s="355"/>
      <c r="D5" s="355"/>
      <c r="E5" s="355"/>
      <c r="F5" s="355"/>
      <c r="G5" s="355"/>
      <c r="H5" s="128" t="s">
        <v>218</v>
      </c>
      <c r="I5" s="127"/>
    </row>
    <row r="6" spans="1:9" ht="20.149999999999999" customHeight="1" x14ac:dyDescent="0.35">
      <c r="A6" s="356" t="s">
        <v>43</v>
      </c>
      <c r="B6" s="357"/>
      <c r="C6" s="358"/>
      <c r="D6" s="358"/>
      <c r="E6" s="358"/>
      <c r="F6" s="358"/>
      <c r="G6" s="358"/>
      <c r="H6" s="128" t="s">
        <v>219</v>
      </c>
      <c r="I6" s="127"/>
    </row>
    <row r="7" spans="1:9" s="131" customFormat="1" ht="20.149999999999999" customHeight="1" x14ac:dyDescent="0.35">
      <c r="A7" s="359" t="s">
        <v>220</v>
      </c>
      <c r="B7" s="360"/>
      <c r="C7" s="355"/>
      <c r="D7" s="355"/>
      <c r="E7" s="355"/>
      <c r="F7" s="355"/>
      <c r="G7" s="355"/>
      <c r="H7" s="130" t="s">
        <v>221</v>
      </c>
      <c r="I7" s="127"/>
    </row>
    <row r="8" spans="1:9" s="131" customFormat="1" ht="20.149999999999999" customHeight="1" x14ac:dyDescent="0.35">
      <c r="A8" s="359" t="s">
        <v>222</v>
      </c>
      <c r="B8" s="360"/>
      <c r="C8" s="355"/>
      <c r="D8" s="355"/>
      <c r="E8" s="355"/>
      <c r="F8" s="355"/>
      <c r="G8" s="355"/>
      <c r="H8" s="132" t="s">
        <v>223</v>
      </c>
      <c r="I8" s="133"/>
    </row>
    <row r="9" spans="1:9" s="131" customFormat="1" ht="20.149999999999999" customHeight="1" x14ac:dyDescent="0.35">
      <c r="A9" s="362" t="s">
        <v>224</v>
      </c>
      <c r="B9" s="363"/>
      <c r="C9" s="355"/>
      <c r="D9" s="355"/>
      <c r="E9" s="355"/>
      <c r="F9" s="355"/>
      <c r="G9" s="355"/>
      <c r="H9" s="132" t="s">
        <v>225</v>
      </c>
      <c r="I9" s="133"/>
    </row>
    <row r="10" spans="1:9" s="131" customFormat="1" ht="20.149999999999999" customHeight="1" x14ac:dyDescent="0.35">
      <c r="A10" s="364" t="s">
        <v>226</v>
      </c>
      <c r="B10" s="365"/>
      <c r="C10" s="366"/>
      <c r="D10" s="367"/>
      <c r="E10" s="367"/>
      <c r="F10" s="367"/>
      <c r="G10" s="368"/>
      <c r="H10" s="132" t="s">
        <v>227</v>
      </c>
      <c r="I10" s="133"/>
    </row>
    <row r="11" spans="1:9" s="131" customFormat="1" ht="20.149999999999999" customHeight="1" x14ac:dyDescent="0.35">
      <c r="A11" s="356" t="s">
        <v>549</v>
      </c>
      <c r="B11" s="357"/>
      <c r="C11" s="355"/>
      <c r="D11" s="355"/>
      <c r="E11" s="355"/>
      <c r="F11" s="355"/>
      <c r="G11" s="355"/>
      <c r="H11" s="128" t="s">
        <v>590</v>
      </c>
      <c r="I11" s="127"/>
    </row>
    <row r="12" spans="1:9" s="131" customFormat="1" ht="20.149999999999999" customHeight="1" x14ac:dyDescent="0.35">
      <c r="A12" s="369" t="s">
        <v>228</v>
      </c>
      <c r="B12" s="370"/>
      <c r="C12" s="371"/>
      <c r="D12" s="372"/>
      <c r="E12" s="372"/>
      <c r="F12" s="372"/>
      <c r="G12" s="372"/>
      <c r="H12" s="335" t="s">
        <v>591</v>
      </c>
      <c r="I12" s="336"/>
    </row>
    <row r="13" spans="1:9" s="131" customFormat="1" ht="15.5" x14ac:dyDescent="0.35">
      <c r="A13" s="373"/>
      <c r="B13" s="374"/>
      <c r="C13" s="374"/>
      <c r="D13" s="375"/>
      <c r="E13" s="375"/>
      <c r="F13" s="375"/>
      <c r="G13" s="375"/>
      <c r="H13" s="342"/>
      <c r="I13" s="344"/>
    </row>
    <row r="14" spans="1:9" s="131" customFormat="1" ht="15.5" x14ac:dyDescent="0.35">
      <c r="A14" s="376"/>
      <c r="B14" s="377"/>
      <c r="C14" s="343"/>
      <c r="D14" s="378"/>
      <c r="E14" s="378"/>
      <c r="F14" s="378"/>
      <c r="G14" s="343"/>
      <c r="H14" s="342"/>
      <c r="I14" s="344"/>
    </row>
    <row r="15" spans="1:9" ht="47" thickBot="1" x14ac:dyDescent="0.4">
      <c r="A15" s="337" t="s">
        <v>207</v>
      </c>
      <c r="B15" s="361" t="s">
        <v>208</v>
      </c>
      <c r="C15" s="361"/>
      <c r="D15" s="338" t="s">
        <v>78</v>
      </c>
      <c r="E15" s="339" t="s">
        <v>79</v>
      </c>
      <c r="F15" s="339" t="s">
        <v>209</v>
      </c>
      <c r="G15" s="340" t="s">
        <v>210</v>
      </c>
      <c r="H15" s="340" t="s">
        <v>211</v>
      </c>
      <c r="I15" s="341" t="s">
        <v>212</v>
      </c>
    </row>
    <row r="16" spans="1:9" s="139" customFormat="1" ht="25.15" customHeight="1" x14ac:dyDescent="0.35">
      <c r="A16" s="134"/>
      <c r="B16" s="381" t="s">
        <v>229</v>
      </c>
      <c r="C16" s="381"/>
      <c r="D16" s="135"/>
      <c r="E16" s="136"/>
      <c r="F16" s="136"/>
      <c r="G16" s="137"/>
      <c r="H16" s="135"/>
      <c r="I16" s="138"/>
    </row>
    <row r="17" spans="1:9" s="143" customFormat="1" ht="60" customHeight="1" x14ac:dyDescent="0.35">
      <c r="A17" s="140" t="s">
        <v>230</v>
      </c>
      <c r="B17" s="382" t="s">
        <v>553</v>
      </c>
      <c r="C17" s="382"/>
      <c r="D17" s="383"/>
      <c r="E17" s="384"/>
      <c r="F17" s="384"/>
      <c r="G17" s="141" t="s">
        <v>231</v>
      </c>
      <c r="H17" s="141"/>
      <c r="I17" s="142"/>
    </row>
    <row r="18" spans="1:9" s="143" customFormat="1" ht="60" customHeight="1" x14ac:dyDescent="0.35">
      <c r="A18" s="140" t="s">
        <v>232</v>
      </c>
      <c r="B18" s="382" t="s">
        <v>554</v>
      </c>
      <c r="C18" s="382"/>
      <c r="D18" s="144"/>
      <c r="E18" s="144"/>
      <c r="F18" s="145"/>
      <c r="G18" s="141" t="s">
        <v>579</v>
      </c>
      <c r="H18" s="141"/>
      <c r="I18" s="142"/>
    </row>
    <row r="19" spans="1:9" s="143" customFormat="1" ht="60" customHeight="1" x14ac:dyDescent="0.35">
      <c r="A19" s="140" t="s">
        <v>233</v>
      </c>
      <c r="B19" s="382" t="s">
        <v>555</v>
      </c>
      <c r="C19" s="382"/>
      <c r="D19" s="144"/>
      <c r="E19" s="144"/>
      <c r="F19" s="145"/>
      <c r="G19" s="141" t="s">
        <v>234</v>
      </c>
      <c r="H19" s="141"/>
      <c r="I19" s="142"/>
    </row>
    <row r="20" spans="1:9" s="143" customFormat="1" ht="60" customHeight="1" x14ac:dyDescent="0.35">
      <c r="A20" s="140" t="s">
        <v>235</v>
      </c>
      <c r="B20" s="379" t="s">
        <v>556</v>
      </c>
      <c r="C20" s="380"/>
      <c r="D20" s="144"/>
      <c r="E20" s="144"/>
      <c r="F20" s="145"/>
      <c r="G20" s="141" t="s">
        <v>580</v>
      </c>
      <c r="H20" s="141"/>
      <c r="I20" s="142"/>
    </row>
    <row r="21" spans="1:9" s="143" customFormat="1" ht="60" customHeight="1" x14ac:dyDescent="0.35">
      <c r="A21" s="140" t="s">
        <v>236</v>
      </c>
      <c r="B21" s="382" t="s">
        <v>557</v>
      </c>
      <c r="C21" s="382"/>
      <c r="D21" s="144"/>
      <c r="E21" s="144"/>
      <c r="F21" s="145"/>
      <c r="G21" s="141" t="s">
        <v>581</v>
      </c>
      <c r="H21" s="141"/>
      <c r="I21" s="142"/>
    </row>
    <row r="22" spans="1:9" s="139" customFormat="1" ht="25.15" customHeight="1" x14ac:dyDescent="0.35">
      <c r="A22" s="146"/>
      <c r="B22" s="385" t="s">
        <v>237</v>
      </c>
      <c r="C22" s="386"/>
      <c r="D22" s="147"/>
      <c r="E22" s="147"/>
      <c r="F22" s="148"/>
      <c r="G22" s="149"/>
      <c r="H22" s="149"/>
      <c r="I22" s="150"/>
    </row>
    <row r="23" spans="1:9" s="143" customFormat="1" ht="60" customHeight="1" x14ac:dyDescent="0.35">
      <c r="A23" s="140" t="s">
        <v>238</v>
      </c>
      <c r="B23" s="382" t="s">
        <v>558</v>
      </c>
      <c r="C23" s="382"/>
      <c r="D23" s="144"/>
      <c r="E23" s="144"/>
      <c r="F23" s="145"/>
      <c r="G23" s="141" t="s">
        <v>239</v>
      </c>
      <c r="H23" s="141"/>
      <c r="I23" s="142"/>
    </row>
    <row r="24" spans="1:9" s="143" customFormat="1" ht="60" customHeight="1" x14ac:dyDescent="0.35">
      <c r="A24" s="151" t="s">
        <v>240</v>
      </c>
      <c r="B24" s="387" t="s">
        <v>559</v>
      </c>
      <c r="C24" s="387"/>
      <c r="D24" s="144"/>
      <c r="E24" s="144"/>
      <c r="F24" s="152"/>
      <c r="G24" s="153" t="s">
        <v>241</v>
      </c>
      <c r="H24" s="153"/>
      <c r="I24" s="154"/>
    </row>
    <row r="25" spans="1:9" s="143" customFormat="1" ht="60" customHeight="1" x14ac:dyDescent="0.35">
      <c r="A25" s="140" t="s">
        <v>242</v>
      </c>
      <c r="B25" s="382" t="s">
        <v>578</v>
      </c>
      <c r="C25" s="382"/>
      <c r="D25" s="144"/>
      <c r="E25" s="144"/>
      <c r="F25" s="145"/>
      <c r="G25" s="141" t="s">
        <v>243</v>
      </c>
      <c r="H25" s="141"/>
      <c r="I25" s="142"/>
    </row>
    <row r="26" spans="1:9" s="143" customFormat="1" ht="60" customHeight="1" x14ac:dyDescent="0.35">
      <c r="A26" s="140" t="s">
        <v>244</v>
      </c>
      <c r="B26" s="379" t="s">
        <v>560</v>
      </c>
      <c r="C26" s="380"/>
      <c r="D26" s="144"/>
      <c r="E26" s="144"/>
      <c r="F26" s="145"/>
      <c r="G26" s="141" t="s">
        <v>550</v>
      </c>
      <c r="H26" s="141" t="s">
        <v>245</v>
      </c>
      <c r="I26" s="142"/>
    </row>
    <row r="27" spans="1:9" s="139" customFormat="1" ht="25.15" customHeight="1" x14ac:dyDescent="0.35">
      <c r="A27" s="146"/>
      <c r="B27" s="385" t="s">
        <v>246</v>
      </c>
      <c r="C27" s="388"/>
      <c r="D27" s="147"/>
      <c r="E27" s="147"/>
      <c r="F27" s="148"/>
      <c r="G27" s="149"/>
      <c r="H27" s="149"/>
      <c r="I27" s="150"/>
    </row>
    <row r="28" spans="1:9" s="155" customFormat="1" ht="60" customHeight="1" x14ac:dyDescent="0.35">
      <c r="A28" s="140" t="s">
        <v>247</v>
      </c>
      <c r="B28" s="389" t="s">
        <v>561</v>
      </c>
      <c r="C28" s="390"/>
      <c r="D28" s="383"/>
      <c r="E28" s="384"/>
      <c r="F28" s="384"/>
      <c r="G28" s="141" t="s">
        <v>551</v>
      </c>
      <c r="H28" s="141"/>
      <c r="I28" s="142"/>
    </row>
    <row r="29" spans="1:9" s="143" customFormat="1" ht="60" customHeight="1" x14ac:dyDescent="0.35">
      <c r="A29" s="140" t="s">
        <v>248</v>
      </c>
      <c r="B29" s="379" t="s">
        <v>562</v>
      </c>
      <c r="C29" s="380"/>
      <c r="D29" s="144"/>
      <c r="E29" s="144"/>
      <c r="F29" s="145"/>
      <c r="G29" s="141" t="s">
        <v>582</v>
      </c>
      <c r="H29" s="141" t="s">
        <v>552</v>
      </c>
      <c r="I29" s="142"/>
    </row>
    <row r="30" spans="1:9" s="155" customFormat="1" ht="60" customHeight="1" x14ac:dyDescent="0.35">
      <c r="A30" s="156" t="s">
        <v>249</v>
      </c>
      <c r="B30" s="379" t="s">
        <v>563</v>
      </c>
      <c r="C30" s="380"/>
      <c r="D30" s="383"/>
      <c r="E30" s="384"/>
      <c r="F30" s="384"/>
      <c r="G30" s="157" t="s">
        <v>250</v>
      </c>
      <c r="H30" s="157"/>
      <c r="I30" s="158"/>
    </row>
    <row r="31" spans="1:9" s="155" customFormat="1" ht="60" customHeight="1" x14ac:dyDescent="0.35">
      <c r="A31" s="156" t="s">
        <v>251</v>
      </c>
      <c r="B31" s="379" t="s">
        <v>564</v>
      </c>
      <c r="C31" s="380"/>
      <c r="D31" s="144"/>
      <c r="E31" s="144"/>
      <c r="F31" s="159"/>
      <c r="G31" s="157" t="s">
        <v>252</v>
      </c>
      <c r="H31" s="157"/>
      <c r="I31" s="158"/>
    </row>
    <row r="32" spans="1:9" s="155" customFormat="1" ht="60" customHeight="1" x14ac:dyDescent="0.35">
      <c r="A32" s="140" t="s">
        <v>253</v>
      </c>
      <c r="B32" s="379" t="s">
        <v>565</v>
      </c>
      <c r="C32" s="392"/>
      <c r="D32" s="144"/>
      <c r="E32" s="144"/>
      <c r="F32" s="145"/>
      <c r="G32" s="141" t="s">
        <v>589</v>
      </c>
      <c r="H32" s="141"/>
      <c r="I32" s="142"/>
    </row>
    <row r="33" spans="1:9" s="155" customFormat="1" ht="60" customHeight="1" thickBot="1" x14ac:dyDescent="0.4">
      <c r="A33" s="160" t="s">
        <v>545</v>
      </c>
      <c r="B33" s="395" t="s">
        <v>566</v>
      </c>
      <c r="C33" s="396"/>
      <c r="D33" s="161"/>
      <c r="E33" s="161"/>
      <c r="F33" s="162"/>
      <c r="G33" s="163" t="s">
        <v>546</v>
      </c>
      <c r="H33" s="163"/>
      <c r="I33" s="164"/>
    </row>
    <row r="34" spans="1:9" ht="47" thickBot="1" x14ac:dyDescent="0.4">
      <c r="A34" s="119" t="s">
        <v>207</v>
      </c>
      <c r="B34" s="346" t="s">
        <v>208</v>
      </c>
      <c r="C34" s="346"/>
      <c r="D34" s="120" t="s">
        <v>78</v>
      </c>
      <c r="E34" s="121" t="s">
        <v>79</v>
      </c>
      <c r="F34" s="121" t="s">
        <v>209</v>
      </c>
      <c r="G34" s="165" t="s">
        <v>210</v>
      </c>
      <c r="H34" s="165" t="s">
        <v>211</v>
      </c>
      <c r="I34" s="123" t="s">
        <v>212</v>
      </c>
    </row>
    <row r="35" spans="1:9" ht="25.15" customHeight="1" x14ac:dyDescent="0.35">
      <c r="A35" s="166"/>
      <c r="B35" s="381" t="s">
        <v>255</v>
      </c>
      <c r="C35" s="381"/>
      <c r="D35" s="167"/>
      <c r="E35" s="167"/>
      <c r="F35" s="168"/>
      <c r="G35" s="169"/>
      <c r="H35" s="169"/>
      <c r="I35" s="170"/>
    </row>
    <row r="36" spans="1:9" ht="54" customHeight="1" x14ac:dyDescent="0.35">
      <c r="A36" s="171" t="s">
        <v>256</v>
      </c>
      <c r="B36" s="391" t="s">
        <v>567</v>
      </c>
      <c r="C36" s="391"/>
      <c r="D36" s="172"/>
      <c r="E36" s="172"/>
      <c r="F36" s="173"/>
      <c r="G36" s="174" t="s">
        <v>257</v>
      </c>
      <c r="H36" s="174"/>
      <c r="I36" s="175"/>
    </row>
    <row r="37" spans="1:9" ht="54" customHeight="1" x14ac:dyDescent="0.35">
      <c r="A37" s="171" t="s">
        <v>258</v>
      </c>
      <c r="B37" s="393" t="s">
        <v>568</v>
      </c>
      <c r="C37" s="394"/>
      <c r="D37" s="397"/>
      <c r="E37" s="398"/>
      <c r="F37" s="398"/>
      <c r="G37" s="174" t="s">
        <v>548</v>
      </c>
      <c r="H37" s="174"/>
      <c r="I37" s="175"/>
    </row>
    <row r="38" spans="1:9" ht="54" customHeight="1" x14ac:dyDescent="0.35">
      <c r="A38" s="171" t="s">
        <v>259</v>
      </c>
      <c r="B38" s="391" t="s">
        <v>569</v>
      </c>
      <c r="C38" s="391"/>
      <c r="D38" s="397"/>
      <c r="E38" s="398"/>
      <c r="F38" s="398"/>
      <c r="G38" s="174" t="s">
        <v>260</v>
      </c>
      <c r="H38" s="174"/>
      <c r="I38" s="175"/>
    </row>
    <row r="39" spans="1:9" s="155" customFormat="1" ht="60" customHeight="1" x14ac:dyDescent="0.35">
      <c r="A39" s="156" t="s">
        <v>261</v>
      </c>
      <c r="B39" s="379" t="s">
        <v>570</v>
      </c>
      <c r="C39" s="392"/>
      <c r="D39" s="176"/>
      <c r="E39" s="176"/>
      <c r="F39" s="159"/>
      <c r="G39" s="177" t="s">
        <v>583</v>
      </c>
      <c r="H39" s="177"/>
      <c r="I39" s="178"/>
    </row>
    <row r="40" spans="1:9" ht="54" customHeight="1" x14ac:dyDescent="0.35">
      <c r="A40" s="171" t="s">
        <v>262</v>
      </c>
      <c r="B40" s="391" t="s">
        <v>571</v>
      </c>
      <c r="C40" s="391"/>
      <c r="D40" s="172"/>
      <c r="E40" s="172"/>
      <c r="F40" s="173"/>
      <c r="G40" s="177" t="s">
        <v>584</v>
      </c>
      <c r="H40" s="174"/>
      <c r="I40" s="175"/>
    </row>
    <row r="41" spans="1:9" ht="54" customHeight="1" x14ac:dyDescent="0.35">
      <c r="A41" s="171" t="s">
        <v>263</v>
      </c>
      <c r="B41" s="391" t="s">
        <v>572</v>
      </c>
      <c r="C41" s="391"/>
      <c r="D41" s="172"/>
      <c r="E41" s="172"/>
      <c r="F41" s="173"/>
      <c r="G41" s="174" t="s">
        <v>585</v>
      </c>
      <c r="H41" s="174"/>
      <c r="I41" s="175"/>
    </row>
    <row r="42" spans="1:9" ht="54" customHeight="1" x14ac:dyDescent="0.35">
      <c r="A42" s="171" t="s">
        <v>264</v>
      </c>
      <c r="B42" s="393" t="s">
        <v>573</v>
      </c>
      <c r="C42" s="400"/>
      <c r="D42" s="172"/>
      <c r="E42" s="172"/>
      <c r="F42" s="173"/>
      <c r="G42" s="174" t="s">
        <v>586</v>
      </c>
      <c r="H42" s="174"/>
      <c r="I42" s="175"/>
    </row>
    <row r="43" spans="1:9" ht="54" customHeight="1" x14ac:dyDescent="0.35">
      <c r="A43" s="171" t="s">
        <v>265</v>
      </c>
      <c r="B43" s="391" t="s">
        <v>574</v>
      </c>
      <c r="C43" s="391"/>
      <c r="D43" s="172"/>
      <c r="E43" s="172"/>
      <c r="F43" s="173"/>
      <c r="G43" s="174" t="s">
        <v>587</v>
      </c>
      <c r="H43" s="174"/>
      <c r="I43" s="175"/>
    </row>
    <row r="44" spans="1:9" ht="54" customHeight="1" x14ac:dyDescent="0.35">
      <c r="A44" s="171" t="s">
        <v>266</v>
      </c>
      <c r="B44" s="391" t="s">
        <v>575</v>
      </c>
      <c r="C44" s="391"/>
      <c r="D44" s="172"/>
      <c r="E44" s="172"/>
      <c r="F44" s="173"/>
      <c r="G44" s="174" t="s">
        <v>267</v>
      </c>
      <c r="H44" s="174"/>
      <c r="I44" s="175"/>
    </row>
    <row r="45" spans="1:9" ht="54" customHeight="1" thickBot="1" x14ac:dyDescent="0.4">
      <c r="A45" s="171" t="s">
        <v>268</v>
      </c>
      <c r="B45" s="391" t="s">
        <v>576</v>
      </c>
      <c r="C45" s="391"/>
      <c r="D45" s="172"/>
      <c r="E45" s="172"/>
      <c r="F45" s="173"/>
      <c r="G45" s="174" t="s">
        <v>588</v>
      </c>
      <c r="H45" s="174"/>
      <c r="I45" s="175"/>
    </row>
    <row r="46" spans="1:9" ht="25.15" customHeight="1" x14ac:dyDescent="0.35">
      <c r="A46" s="166"/>
      <c r="B46" s="381" t="s">
        <v>269</v>
      </c>
      <c r="C46" s="381"/>
      <c r="D46" s="167"/>
      <c r="E46" s="167"/>
      <c r="F46" s="168"/>
      <c r="G46" s="169"/>
      <c r="H46" s="169"/>
      <c r="I46" s="170"/>
    </row>
    <row r="47" spans="1:9" s="143" customFormat="1" ht="60" customHeight="1" thickBot="1" x14ac:dyDescent="0.4">
      <c r="A47" s="140" t="s">
        <v>270</v>
      </c>
      <c r="B47" s="382" t="s">
        <v>577</v>
      </c>
      <c r="C47" s="382"/>
      <c r="D47" s="144"/>
      <c r="E47" s="144"/>
      <c r="F47" s="145"/>
      <c r="G47" s="141" t="s">
        <v>271</v>
      </c>
      <c r="H47" s="141"/>
      <c r="I47" s="142"/>
    </row>
    <row r="48" spans="1:9" ht="15" customHeight="1" x14ac:dyDescent="0.35">
      <c r="A48" s="401"/>
      <c r="B48" s="401"/>
      <c r="C48" s="401"/>
      <c r="D48" s="401"/>
      <c r="E48" s="401"/>
      <c r="F48" s="401"/>
      <c r="G48" s="401"/>
      <c r="H48" s="401"/>
      <c r="I48" s="401"/>
    </row>
    <row r="49" spans="1:9" x14ac:dyDescent="0.35">
      <c r="A49" s="402"/>
      <c r="B49" s="402"/>
      <c r="C49" s="402"/>
      <c r="D49" s="402"/>
      <c r="E49" s="402"/>
      <c r="F49" s="402"/>
      <c r="G49" s="402"/>
      <c r="H49" s="402"/>
      <c r="I49" s="402"/>
    </row>
    <row r="50" spans="1:9" x14ac:dyDescent="0.35">
      <c r="A50" s="402"/>
      <c r="B50" s="402"/>
      <c r="C50" s="402"/>
      <c r="D50" s="402"/>
      <c r="E50" s="402"/>
      <c r="F50" s="402"/>
      <c r="G50" s="402"/>
      <c r="H50" s="402"/>
      <c r="I50" s="402"/>
    </row>
    <row r="51" spans="1:9" x14ac:dyDescent="0.35">
      <c r="A51" s="402"/>
      <c r="B51" s="402"/>
      <c r="C51" s="402"/>
      <c r="D51" s="402"/>
      <c r="E51" s="402"/>
      <c r="F51" s="402"/>
      <c r="G51" s="402"/>
      <c r="H51" s="402"/>
      <c r="I51" s="402"/>
    </row>
    <row r="52" spans="1:9" x14ac:dyDescent="0.35">
      <c r="A52" s="402"/>
      <c r="B52" s="402"/>
      <c r="C52" s="402"/>
      <c r="D52" s="402"/>
      <c r="E52" s="402"/>
      <c r="F52" s="402"/>
      <c r="G52" s="402"/>
      <c r="H52" s="402"/>
      <c r="I52" s="402"/>
    </row>
    <row r="53" spans="1:9" x14ac:dyDescent="0.35">
      <c r="A53" s="402"/>
      <c r="B53" s="402"/>
      <c r="C53" s="402"/>
      <c r="D53" s="402"/>
      <c r="E53" s="402"/>
      <c r="F53" s="402"/>
      <c r="G53" s="402"/>
      <c r="H53" s="402"/>
      <c r="I53" s="402"/>
    </row>
    <row r="54" spans="1:9" x14ac:dyDescent="0.35">
      <c r="A54" s="402"/>
      <c r="B54" s="402"/>
      <c r="C54" s="402"/>
      <c r="D54" s="402"/>
      <c r="E54" s="402"/>
      <c r="F54" s="402"/>
      <c r="G54" s="402"/>
      <c r="H54" s="402"/>
      <c r="I54" s="402"/>
    </row>
    <row r="55" spans="1:9" x14ac:dyDescent="0.35">
      <c r="A55" s="402"/>
      <c r="B55" s="402"/>
      <c r="C55" s="402"/>
      <c r="D55" s="402"/>
      <c r="E55" s="402"/>
      <c r="F55" s="402"/>
      <c r="G55" s="402"/>
      <c r="H55" s="402"/>
      <c r="I55" s="402"/>
    </row>
    <row r="56" spans="1:9" x14ac:dyDescent="0.35">
      <c r="A56" s="402"/>
      <c r="B56" s="402"/>
      <c r="C56" s="402"/>
      <c r="D56" s="402"/>
      <c r="E56" s="402"/>
      <c r="F56" s="402"/>
      <c r="G56" s="402"/>
      <c r="H56" s="402"/>
      <c r="I56" s="402"/>
    </row>
    <row r="57" spans="1:9" x14ac:dyDescent="0.35">
      <c r="A57" s="402"/>
      <c r="B57" s="402"/>
      <c r="C57" s="402"/>
      <c r="D57" s="402"/>
      <c r="E57" s="402"/>
      <c r="F57" s="402"/>
      <c r="G57" s="402"/>
      <c r="H57" s="402"/>
      <c r="I57" s="402"/>
    </row>
    <row r="58" spans="1:9" x14ac:dyDescent="0.35">
      <c r="A58" s="402"/>
      <c r="B58" s="402"/>
      <c r="C58" s="402"/>
      <c r="D58" s="402"/>
      <c r="E58" s="402"/>
      <c r="F58" s="402"/>
      <c r="G58" s="402"/>
      <c r="H58" s="402"/>
      <c r="I58" s="402"/>
    </row>
    <row r="59" spans="1:9" x14ac:dyDescent="0.35">
      <c r="A59" s="402"/>
      <c r="B59" s="402"/>
      <c r="C59" s="402"/>
      <c r="D59" s="402"/>
      <c r="E59" s="402"/>
      <c r="F59" s="402"/>
      <c r="G59" s="402"/>
      <c r="H59" s="402"/>
      <c r="I59" s="402"/>
    </row>
    <row r="60" spans="1:9" x14ac:dyDescent="0.35">
      <c r="A60" s="402"/>
      <c r="B60" s="402"/>
      <c r="C60" s="402"/>
      <c r="D60" s="402"/>
      <c r="E60" s="402"/>
      <c r="F60" s="402"/>
      <c r="G60" s="402"/>
      <c r="H60" s="402"/>
      <c r="I60" s="402"/>
    </row>
    <row r="61" spans="1:9" x14ac:dyDescent="0.35">
      <c r="A61" s="402"/>
      <c r="B61" s="402"/>
      <c r="C61" s="402"/>
      <c r="D61" s="402"/>
      <c r="E61" s="402"/>
      <c r="F61" s="402"/>
      <c r="G61" s="402"/>
      <c r="H61" s="402"/>
      <c r="I61" s="402"/>
    </row>
    <row r="62" spans="1:9" x14ac:dyDescent="0.35">
      <c r="A62" s="402"/>
      <c r="B62" s="402"/>
      <c r="C62" s="402"/>
      <c r="D62" s="402"/>
      <c r="E62" s="402"/>
      <c r="F62" s="402"/>
      <c r="G62" s="402"/>
      <c r="H62" s="402"/>
      <c r="I62" s="402"/>
    </row>
    <row r="63" spans="1:9" x14ac:dyDescent="0.35">
      <c r="A63" s="402"/>
      <c r="B63" s="402"/>
      <c r="C63" s="402"/>
      <c r="D63" s="402"/>
      <c r="E63" s="402"/>
      <c r="F63" s="402"/>
      <c r="G63" s="402"/>
      <c r="H63" s="402"/>
      <c r="I63" s="402"/>
    </row>
    <row r="64" spans="1:9" x14ac:dyDescent="0.35">
      <c r="A64" s="402"/>
      <c r="B64" s="402"/>
      <c r="C64" s="402"/>
      <c r="D64" s="402"/>
      <c r="E64" s="402"/>
      <c r="F64" s="402"/>
      <c r="G64" s="402"/>
      <c r="H64" s="402"/>
      <c r="I64" s="402"/>
    </row>
    <row r="65" spans="1:9" x14ac:dyDescent="0.35">
      <c r="A65" s="402"/>
      <c r="B65" s="402"/>
      <c r="C65" s="402"/>
      <c r="D65" s="402"/>
      <c r="E65" s="402"/>
      <c r="F65" s="402"/>
      <c r="G65" s="402"/>
      <c r="H65" s="402"/>
      <c r="I65" s="402"/>
    </row>
    <row r="66" spans="1:9" x14ac:dyDescent="0.35">
      <c r="A66" s="402"/>
      <c r="B66" s="402"/>
      <c r="C66" s="402"/>
      <c r="D66" s="402"/>
      <c r="E66" s="402"/>
      <c r="F66" s="402"/>
      <c r="G66" s="402"/>
      <c r="H66" s="402"/>
      <c r="I66" s="402"/>
    </row>
    <row r="67" spans="1:9" x14ac:dyDescent="0.35">
      <c r="A67" s="402"/>
      <c r="B67" s="402"/>
      <c r="C67" s="402"/>
      <c r="D67" s="402"/>
      <c r="E67" s="402"/>
      <c r="F67" s="402"/>
      <c r="G67" s="402"/>
      <c r="H67" s="402"/>
      <c r="I67" s="402"/>
    </row>
    <row r="68" spans="1:9" x14ac:dyDescent="0.35">
      <c r="A68" s="402"/>
      <c r="B68" s="402"/>
      <c r="C68" s="402"/>
      <c r="D68" s="402"/>
      <c r="E68" s="402"/>
      <c r="F68" s="402"/>
      <c r="G68" s="402"/>
      <c r="H68" s="402"/>
      <c r="I68" s="402"/>
    </row>
    <row r="69" spans="1:9" x14ac:dyDescent="0.35">
      <c r="A69" s="402"/>
      <c r="B69" s="402"/>
      <c r="C69" s="402"/>
      <c r="D69" s="402"/>
      <c r="E69" s="402"/>
      <c r="F69" s="402"/>
      <c r="G69" s="402"/>
      <c r="H69" s="402"/>
      <c r="I69" s="402"/>
    </row>
    <row r="70" spans="1:9" x14ac:dyDescent="0.35">
      <c r="A70" s="402"/>
      <c r="B70" s="402"/>
      <c r="C70" s="402"/>
      <c r="D70" s="402"/>
      <c r="E70" s="402"/>
      <c r="F70" s="402"/>
      <c r="G70" s="402"/>
      <c r="H70" s="402"/>
      <c r="I70" s="402"/>
    </row>
    <row r="71" spans="1:9" x14ac:dyDescent="0.35">
      <c r="A71" s="402"/>
      <c r="B71" s="402"/>
      <c r="C71" s="402"/>
      <c r="D71" s="402"/>
      <c r="E71" s="402"/>
      <c r="F71" s="402"/>
      <c r="G71" s="402"/>
      <c r="H71" s="402"/>
      <c r="I71" s="402"/>
    </row>
    <row r="72" spans="1:9" x14ac:dyDescent="0.35">
      <c r="A72" s="402"/>
      <c r="B72" s="402"/>
      <c r="C72" s="402"/>
      <c r="D72" s="402"/>
      <c r="E72" s="402"/>
      <c r="F72" s="402"/>
      <c r="G72" s="402"/>
      <c r="H72" s="402"/>
      <c r="I72" s="402"/>
    </row>
    <row r="73" spans="1:9" x14ac:dyDescent="0.35">
      <c r="A73" s="402"/>
      <c r="B73" s="402"/>
      <c r="C73" s="402"/>
      <c r="D73" s="402"/>
      <c r="E73" s="402"/>
      <c r="F73" s="402"/>
      <c r="G73" s="402"/>
      <c r="H73" s="402"/>
      <c r="I73" s="402"/>
    </row>
    <row r="74" spans="1:9" x14ac:dyDescent="0.35">
      <c r="A74" s="402"/>
      <c r="B74" s="402"/>
      <c r="C74" s="402"/>
      <c r="D74" s="402"/>
      <c r="E74" s="402"/>
      <c r="F74" s="402"/>
      <c r="G74" s="402"/>
      <c r="H74" s="402"/>
      <c r="I74" s="402"/>
    </row>
    <row r="75" spans="1:9" x14ac:dyDescent="0.35">
      <c r="A75" s="402"/>
      <c r="B75" s="402"/>
      <c r="C75" s="402"/>
      <c r="D75" s="402"/>
      <c r="E75" s="402"/>
      <c r="F75" s="402"/>
      <c r="G75" s="402"/>
      <c r="H75" s="402"/>
      <c r="I75" s="402"/>
    </row>
    <row r="76" spans="1:9" x14ac:dyDescent="0.35">
      <c r="A76" s="402"/>
      <c r="B76" s="402"/>
      <c r="C76" s="402"/>
      <c r="D76" s="402"/>
      <c r="E76" s="402"/>
      <c r="F76" s="402"/>
      <c r="G76" s="402"/>
      <c r="H76" s="402"/>
      <c r="I76" s="402"/>
    </row>
    <row r="77" spans="1:9" x14ac:dyDescent="0.35">
      <c r="A77" s="402"/>
      <c r="B77" s="402"/>
      <c r="C77" s="402"/>
      <c r="D77" s="402"/>
      <c r="E77" s="402"/>
      <c r="F77" s="402"/>
      <c r="G77" s="402"/>
      <c r="H77" s="402"/>
      <c r="I77" s="402"/>
    </row>
    <row r="78" spans="1:9" x14ac:dyDescent="0.35">
      <c r="A78" s="402"/>
      <c r="B78" s="402"/>
      <c r="C78" s="402"/>
      <c r="D78" s="402"/>
      <c r="E78" s="402"/>
      <c r="F78" s="402"/>
      <c r="G78" s="402"/>
      <c r="H78" s="402"/>
      <c r="I78" s="402"/>
    </row>
    <row r="79" spans="1:9" x14ac:dyDescent="0.35">
      <c r="A79" s="402"/>
      <c r="B79" s="402"/>
      <c r="C79" s="402"/>
      <c r="D79" s="402"/>
      <c r="E79" s="402"/>
      <c r="F79" s="402"/>
      <c r="G79" s="402"/>
      <c r="H79" s="402"/>
      <c r="I79" s="402"/>
    </row>
    <row r="80" spans="1:9" x14ac:dyDescent="0.35">
      <c r="A80" s="402"/>
      <c r="B80" s="402"/>
      <c r="C80" s="402"/>
      <c r="D80" s="402"/>
      <c r="E80" s="402"/>
      <c r="F80" s="402"/>
      <c r="G80" s="402"/>
      <c r="H80" s="402"/>
      <c r="I80" s="402"/>
    </row>
    <row r="81" spans="1:9" x14ac:dyDescent="0.35">
      <c r="A81" s="402"/>
      <c r="B81" s="402"/>
      <c r="C81" s="402"/>
      <c r="D81" s="402"/>
      <c r="E81" s="402"/>
      <c r="F81" s="402"/>
      <c r="G81" s="402"/>
      <c r="H81" s="402"/>
      <c r="I81" s="402"/>
    </row>
    <row r="82" spans="1:9" x14ac:dyDescent="0.35">
      <c r="A82" s="402"/>
      <c r="B82" s="402"/>
      <c r="C82" s="402"/>
      <c r="D82" s="402"/>
      <c r="E82" s="402"/>
      <c r="F82" s="402"/>
      <c r="G82" s="402"/>
      <c r="H82" s="402"/>
      <c r="I82" s="402"/>
    </row>
    <row r="83" spans="1:9" x14ac:dyDescent="0.35">
      <c r="A83" s="402"/>
      <c r="B83" s="402"/>
      <c r="C83" s="402"/>
      <c r="D83" s="402"/>
      <c r="E83" s="402"/>
      <c r="F83" s="402"/>
      <c r="G83" s="402"/>
      <c r="H83" s="402"/>
      <c r="I83" s="402"/>
    </row>
    <row r="84" spans="1:9" x14ac:dyDescent="0.35">
      <c r="A84" s="402"/>
      <c r="B84" s="402"/>
      <c r="C84" s="402"/>
      <c r="D84" s="402"/>
      <c r="E84" s="402"/>
      <c r="F84" s="402"/>
      <c r="G84" s="402"/>
      <c r="H84" s="402"/>
      <c r="I84" s="402"/>
    </row>
    <row r="85" spans="1:9" x14ac:dyDescent="0.35">
      <c r="A85" s="402"/>
      <c r="B85" s="402"/>
      <c r="C85" s="402"/>
      <c r="D85" s="402"/>
      <c r="E85" s="402"/>
      <c r="F85" s="402"/>
      <c r="G85" s="402"/>
      <c r="H85" s="402"/>
      <c r="I85" s="402"/>
    </row>
    <row r="86" spans="1:9" x14ac:dyDescent="0.35">
      <c r="A86" s="402"/>
      <c r="B86" s="402"/>
      <c r="C86" s="402"/>
      <c r="D86" s="402"/>
      <c r="E86" s="402"/>
      <c r="F86" s="402"/>
      <c r="G86" s="402"/>
      <c r="H86" s="402"/>
      <c r="I86" s="402"/>
    </row>
    <row r="87" spans="1:9" x14ac:dyDescent="0.35">
      <c r="A87" s="402"/>
      <c r="B87" s="402"/>
      <c r="C87" s="402"/>
      <c r="D87" s="402"/>
      <c r="E87" s="402"/>
      <c r="F87" s="402"/>
      <c r="G87" s="402"/>
      <c r="H87" s="402"/>
      <c r="I87" s="402"/>
    </row>
    <row r="88" spans="1:9" x14ac:dyDescent="0.35">
      <c r="A88" s="402"/>
      <c r="B88" s="402"/>
      <c r="C88" s="402"/>
      <c r="D88" s="402"/>
      <c r="E88" s="402"/>
      <c r="F88" s="402"/>
      <c r="G88" s="402"/>
      <c r="H88" s="402"/>
      <c r="I88" s="402"/>
    </row>
    <row r="89" spans="1:9" x14ac:dyDescent="0.35">
      <c r="A89" s="402"/>
      <c r="B89" s="402"/>
      <c r="C89" s="402"/>
      <c r="D89" s="402"/>
      <c r="E89" s="402"/>
      <c r="F89" s="402"/>
      <c r="G89" s="402"/>
      <c r="H89" s="402"/>
      <c r="I89" s="402"/>
    </row>
    <row r="90" spans="1:9" x14ac:dyDescent="0.35">
      <c r="A90" s="402"/>
      <c r="B90" s="402"/>
      <c r="C90" s="402"/>
      <c r="D90" s="402"/>
      <c r="E90" s="402"/>
      <c r="F90" s="402"/>
      <c r="G90" s="402"/>
      <c r="H90" s="402"/>
      <c r="I90" s="402"/>
    </row>
    <row r="91" spans="1:9" x14ac:dyDescent="0.35">
      <c r="A91" s="402"/>
      <c r="B91" s="402"/>
      <c r="C91" s="402"/>
      <c r="D91" s="402"/>
      <c r="E91" s="402"/>
      <c r="F91" s="402"/>
      <c r="G91" s="402"/>
      <c r="H91" s="402"/>
      <c r="I91" s="402"/>
    </row>
    <row r="92" spans="1:9" x14ac:dyDescent="0.35">
      <c r="A92" s="402"/>
      <c r="B92" s="402"/>
      <c r="C92" s="402"/>
      <c r="D92" s="402"/>
      <c r="E92" s="402"/>
      <c r="F92" s="402"/>
      <c r="G92" s="402"/>
      <c r="H92" s="402"/>
      <c r="I92" s="402"/>
    </row>
    <row r="93" spans="1:9" x14ac:dyDescent="0.35">
      <c r="A93" s="402"/>
      <c r="B93" s="402"/>
      <c r="C93" s="402"/>
      <c r="D93" s="402"/>
      <c r="E93" s="402"/>
      <c r="F93" s="402"/>
      <c r="G93" s="402"/>
      <c r="H93" s="402"/>
      <c r="I93" s="402"/>
    </row>
    <row r="94" spans="1:9" x14ac:dyDescent="0.35">
      <c r="A94" s="402"/>
      <c r="B94" s="402"/>
      <c r="C94" s="402"/>
      <c r="D94" s="402"/>
      <c r="E94" s="402"/>
      <c r="F94" s="402"/>
      <c r="G94" s="402"/>
      <c r="H94" s="402"/>
      <c r="I94" s="402"/>
    </row>
    <row r="95" spans="1:9" x14ac:dyDescent="0.35">
      <c r="A95" s="402"/>
      <c r="B95" s="402"/>
      <c r="C95" s="402"/>
      <c r="D95" s="402"/>
      <c r="E95" s="402"/>
      <c r="F95" s="402"/>
      <c r="G95" s="402"/>
      <c r="H95" s="402"/>
      <c r="I95" s="402"/>
    </row>
    <row r="96" spans="1:9" x14ac:dyDescent="0.35">
      <c r="A96" s="402"/>
      <c r="B96" s="402"/>
      <c r="C96" s="402"/>
      <c r="D96" s="402"/>
      <c r="E96" s="402"/>
      <c r="F96" s="402"/>
      <c r="G96" s="402"/>
      <c r="H96" s="402"/>
      <c r="I96" s="402"/>
    </row>
    <row r="97" spans="1:9" x14ac:dyDescent="0.35">
      <c r="A97" s="402"/>
      <c r="B97" s="402"/>
      <c r="C97" s="402"/>
      <c r="D97" s="402"/>
      <c r="E97" s="402"/>
      <c r="F97" s="402"/>
      <c r="G97" s="402"/>
      <c r="H97" s="402"/>
      <c r="I97" s="402"/>
    </row>
    <row r="98" spans="1:9" x14ac:dyDescent="0.35">
      <c r="A98" s="402"/>
      <c r="B98" s="402"/>
      <c r="C98" s="402"/>
      <c r="D98" s="402"/>
      <c r="E98" s="402"/>
      <c r="F98" s="402"/>
      <c r="G98" s="402"/>
      <c r="H98" s="402"/>
      <c r="I98" s="402"/>
    </row>
    <row r="99" spans="1:9" x14ac:dyDescent="0.35">
      <c r="A99" s="402"/>
      <c r="B99" s="402"/>
      <c r="C99" s="402"/>
      <c r="D99" s="402"/>
      <c r="E99" s="402"/>
      <c r="F99" s="402"/>
      <c r="G99" s="402"/>
      <c r="H99" s="402"/>
      <c r="I99" s="402"/>
    </row>
    <row r="100" spans="1:9" x14ac:dyDescent="0.35">
      <c r="A100" s="402"/>
      <c r="B100" s="402"/>
      <c r="C100" s="402"/>
      <c r="D100" s="402"/>
      <c r="E100" s="402"/>
      <c r="F100" s="402"/>
      <c r="G100" s="402"/>
      <c r="H100" s="402"/>
      <c r="I100" s="402"/>
    </row>
    <row r="101" spans="1:9" x14ac:dyDescent="0.35">
      <c r="A101" s="402"/>
      <c r="B101" s="402"/>
      <c r="C101" s="402"/>
      <c r="D101" s="402"/>
      <c r="E101" s="402"/>
      <c r="F101" s="402"/>
      <c r="G101" s="402"/>
      <c r="H101" s="402"/>
      <c r="I101" s="402"/>
    </row>
    <row r="102" spans="1:9" x14ac:dyDescent="0.35">
      <c r="A102" s="402"/>
      <c r="B102" s="402"/>
      <c r="C102" s="402"/>
      <c r="D102" s="402"/>
      <c r="E102" s="402"/>
      <c r="F102" s="402"/>
      <c r="G102" s="402"/>
      <c r="H102" s="402"/>
      <c r="I102" s="402"/>
    </row>
    <row r="103" spans="1:9" x14ac:dyDescent="0.35">
      <c r="A103" s="402"/>
      <c r="B103" s="402"/>
      <c r="C103" s="402"/>
      <c r="D103" s="402"/>
      <c r="E103" s="402"/>
      <c r="F103" s="402"/>
      <c r="G103" s="402"/>
      <c r="H103" s="402"/>
      <c r="I103" s="402"/>
    </row>
    <row r="104" spans="1:9" x14ac:dyDescent="0.35">
      <c r="A104" s="402"/>
      <c r="B104" s="402"/>
      <c r="C104" s="402"/>
      <c r="D104" s="402"/>
      <c r="E104" s="402"/>
      <c r="F104" s="402"/>
      <c r="G104" s="402"/>
      <c r="H104" s="402"/>
      <c r="I104" s="402"/>
    </row>
    <row r="105" spans="1:9" x14ac:dyDescent="0.35">
      <c r="A105" s="402"/>
      <c r="B105" s="402"/>
      <c r="C105" s="402"/>
      <c r="D105" s="402"/>
      <c r="E105" s="402"/>
      <c r="F105" s="402"/>
      <c r="G105" s="402"/>
      <c r="H105" s="402"/>
      <c r="I105" s="402"/>
    </row>
    <row r="106" spans="1:9" x14ac:dyDescent="0.35">
      <c r="A106" s="402"/>
      <c r="B106" s="402"/>
      <c r="C106" s="402"/>
      <c r="D106" s="402"/>
      <c r="E106" s="402"/>
      <c r="F106" s="402"/>
      <c r="G106" s="402"/>
      <c r="H106" s="402"/>
      <c r="I106" s="402"/>
    </row>
    <row r="107" spans="1:9" x14ac:dyDescent="0.35">
      <c r="A107" s="403"/>
      <c r="B107" s="403"/>
      <c r="C107" s="403"/>
      <c r="D107" s="403"/>
      <c r="E107" s="403"/>
      <c r="F107" s="403"/>
      <c r="G107" s="403"/>
      <c r="H107" s="403"/>
      <c r="I107" s="403"/>
    </row>
    <row r="108" spans="1:9" x14ac:dyDescent="0.35">
      <c r="A108" s="404"/>
      <c r="B108" s="405"/>
      <c r="C108" s="405"/>
      <c r="D108" s="405"/>
      <c r="E108" s="405"/>
      <c r="F108" s="405"/>
      <c r="G108" s="405"/>
      <c r="H108" s="405"/>
      <c r="I108" s="405"/>
    </row>
    <row r="109" spans="1:9" x14ac:dyDescent="0.35">
      <c r="A109" s="405"/>
      <c r="B109" s="405"/>
      <c r="C109" s="405"/>
      <c r="D109" s="405"/>
      <c r="E109" s="405"/>
      <c r="F109" s="405"/>
      <c r="G109" s="405"/>
      <c r="H109" s="405"/>
      <c r="I109" s="405"/>
    </row>
    <row r="110" spans="1:9" x14ac:dyDescent="0.35">
      <c r="A110" s="405"/>
      <c r="B110" s="405"/>
      <c r="C110" s="405"/>
      <c r="D110" s="405"/>
      <c r="E110" s="405"/>
      <c r="F110" s="405"/>
      <c r="G110" s="405"/>
      <c r="H110" s="405"/>
      <c r="I110" s="405"/>
    </row>
    <row r="111" spans="1:9" x14ac:dyDescent="0.35">
      <c r="A111" s="405"/>
      <c r="B111" s="405"/>
      <c r="C111" s="405"/>
      <c r="D111" s="405"/>
      <c r="E111" s="405"/>
      <c r="F111" s="405"/>
      <c r="G111" s="405"/>
      <c r="H111" s="405"/>
      <c r="I111" s="405"/>
    </row>
    <row r="112" spans="1:9" x14ac:dyDescent="0.35">
      <c r="A112" s="405"/>
      <c r="B112" s="405"/>
      <c r="C112" s="405"/>
      <c r="D112" s="405"/>
      <c r="E112" s="405"/>
      <c r="F112" s="405"/>
      <c r="G112" s="405"/>
      <c r="H112" s="405"/>
      <c r="I112" s="405"/>
    </row>
    <row r="113" spans="1:9" x14ac:dyDescent="0.35">
      <c r="A113" s="405"/>
      <c r="B113" s="405"/>
      <c r="C113" s="405"/>
      <c r="D113" s="405"/>
      <c r="E113" s="405"/>
      <c r="F113" s="405"/>
      <c r="G113" s="405"/>
      <c r="H113" s="405"/>
      <c r="I113" s="405"/>
    </row>
    <row r="114" spans="1:9" x14ac:dyDescent="0.35">
      <c r="A114" s="405"/>
      <c r="B114" s="405"/>
      <c r="C114" s="405"/>
      <c r="D114" s="405"/>
      <c r="E114" s="405"/>
      <c r="F114" s="405"/>
      <c r="G114" s="405"/>
      <c r="H114" s="405"/>
      <c r="I114" s="405"/>
    </row>
    <row r="115" spans="1:9" x14ac:dyDescent="0.35">
      <c r="A115" s="405"/>
      <c r="B115" s="405"/>
      <c r="C115" s="405"/>
      <c r="D115" s="405"/>
      <c r="E115" s="405"/>
      <c r="F115" s="405"/>
      <c r="G115" s="405"/>
      <c r="H115" s="405"/>
      <c r="I115" s="405"/>
    </row>
    <row r="116" spans="1:9" x14ac:dyDescent="0.35">
      <c r="A116" s="405"/>
      <c r="B116" s="405"/>
      <c r="C116" s="405"/>
      <c r="D116" s="405"/>
      <c r="E116" s="405"/>
      <c r="F116" s="405"/>
      <c r="G116" s="405"/>
      <c r="H116" s="405"/>
      <c r="I116" s="405"/>
    </row>
    <row r="117" spans="1:9" x14ac:dyDescent="0.35">
      <c r="A117" s="405"/>
      <c r="B117" s="405"/>
      <c r="C117" s="405"/>
      <c r="D117" s="405"/>
      <c r="E117" s="405"/>
      <c r="F117" s="405"/>
      <c r="G117" s="405"/>
      <c r="H117" s="405"/>
      <c r="I117" s="405"/>
    </row>
    <row r="118" spans="1:9" x14ac:dyDescent="0.35">
      <c r="A118" s="405"/>
      <c r="B118" s="405"/>
      <c r="C118" s="405"/>
      <c r="D118" s="405"/>
      <c r="E118" s="405"/>
      <c r="F118" s="405"/>
      <c r="G118" s="405"/>
      <c r="H118" s="405"/>
      <c r="I118" s="405"/>
    </row>
    <row r="119" spans="1:9" x14ac:dyDescent="0.35">
      <c r="A119" s="405"/>
      <c r="B119" s="405"/>
      <c r="C119" s="405"/>
      <c r="D119" s="405"/>
      <c r="E119" s="405"/>
      <c r="F119" s="405"/>
      <c r="G119" s="405"/>
      <c r="H119" s="405"/>
      <c r="I119" s="405"/>
    </row>
    <row r="120" spans="1:9" x14ac:dyDescent="0.35">
      <c r="A120" s="405"/>
      <c r="B120" s="405"/>
      <c r="C120" s="405"/>
      <c r="D120" s="405"/>
      <c r="E120" s="405"/>
      <c r="F120" s="405"/>
      <c r="G120" s="405"/>
      <c r="H120" s="405"/>
      <c r="I120" s="405"/>
    </row>
    <row r="121" spans="1:9" x14ac:dyDescent="0.35">
      <c r="A121" s="405"/>
      <c r="B121" s="405"/>
      <c r="C121" s="405"/>
      <c r="D121" s="405"/>
      <c r="E121" s="405"/>
      <c r="F121" s="405"/>
      <c r="G121" s="405"/>
      <c r="H121" s="405"/>
      <c r="I121" s="405"/>
    </row>
    <row r="122" spans="1:9" x14ac:dyDescent="0.35">
      <c r="A122" s="405"/>
      <c r="B122" s="405"/>
      <c r="C122" s="405"/>
      <c r="D122" s="405"/>
      <c r="E122" s="405"/>
      <c r="F122" s="405"/>
      <c r="G122" s="405"/>
      <c r="H122" s="405"/>
      <c r="I122" s="405"/>
    </row>
    <row r="123" spans="1:9" x14ac:dyDescent="0.35">
      <c r="A123" s="405"/>
      <c r="B123" s="405"/>
      <c r="C123" s="405"/>
      <c r="D123" s="405"/>
      <c r="E123" s="405"/>
      <c r="F123" s="405"/>
      <c r="G123" s="405"/>
      <c r="H123" s="405"/>
      <c r="I123" s="405"/>
    </row>
    <row r="124" spans="1:9" x14ac:dyDescent="0.35">
      <c r="A124" s="405"/>
      <c r="B124" s="405"/>
      <c r="C124" s="405"/>
      <c r="D124" s="405"/>
      <c r="E124" s="405"/>
      <c r="F124" s="405"/>
      <c r="G124" s="405"/>
      <c r="H124" s="405"/>
      <c r="I124" s="405"/>
    </row>
    <row r="125" spans="1:9" x14ac:dyDescent="0.35">
      <c r="A125" s="405"/>
      <c r="B125" s="405"/>
      <c r="C125" s="405"/>
      <c r="D125" s="405"/>
      <c r="E125" s="405"/>
      <c r="F125" s="405"/>
      <c r="G125" s="405"/>
      <c r="H125" s="405"/>
      <c r="I125" s="405"/>
    </row>
    <row r="126" spans="1:9" x14ac:dyDescent="0.35">
      <c r="A126" s="405"/>
      <c r="B126" s="405"/>
      <c r="C126" s="405"/>
      <c r="D126" s="405"/>
      <c r="E126" s="405"/>
      <c r="F126" s="405"/>
      <c r="G126" s="405"/>
      <c r="H126" s="405"/>
      <c r="I126" s="405"/>
    </row>
    <row r="127" spans="1:9" x14ac:dyDescent="0.35">
      <c r="A127" s="405"/>
      <c r="B127" s="405"/>
      <c r="C127" s="405"/>
      <c r="D127" s="405"/>
      <c r="E127" s="405"/>
      <c r="F127" s="405"/>
      <c r="G127" s="405"/>
      <c r="H127" s="405"/>
      <c r="I127" s="405"/>
    </row>
    <row r="128" spans="1:9" x14ac:dyDescent="0.35">
      <c r="A128" s="405"/>
      <c r="B128" s="405"/>
      <c r="C128" s="405"/>
      <c r="D128" s="405"/>
      <c r="E128" s="405"/>
      <c r="F128" s="405"/>
      <c r="G128" s="405"/>
      <c r="H128" s="405"/>
      <c r="I128" s="405"/>
    </row>
    <row r="129" spans="1:9" x14ac:dyDescent="0.35">
      <c r="A129" s="405"/>
      <c r="B129" s="405"/>
      <c r="C129" s="405"/>
      <c r="D129" s="405"/>
      <c r="E129" s="405"/>
      <c r="F129" s="405"/>
      <c r="G129" s="405"/>
      <c r="H129" s="405"/>
      <c r="I129" s="405"/>
    </row>
    <row r="130" spans="1:9" x14ac:dyDescent="0.35">
      <c r="A130" s="405"/>
      <c r="B130" s="405"/>
      <c r="C130" s="405"/>
      <c r="D130" s="405"/>
      <c r="E130" s="405"/>
      <c r="F130" s="405"/>
      <c r="G130" s="405"/>
      <c r="H130" s="405"/>
      <c r="I130" s="405"/>
    </row>
    <row r="131" spans="1:9" x14ac:dyDescent="0.35">
      <c r="A131" s="405"/>
      <c r="B131" s="405"/>
      <c r="C131" s="405"/>
      <c r="D131" s="405"/>
      <c r="E131" s="405"/>
      <c r="F131" s="405"/>
      <c r="G131" s="405"/>
      <c r="H131" s="405"/>
      <c r="I131" s="405"/>
    </row>
    <row r="132" spans="1:9" x14ac:dyDescent="0.35">
      <c r="A132" s="405"/>
      <c r="B132" s="405"/>
      <c r="C132" s="405"/>
      <c r="D132" s="405"/>
      <c r="E132" s="405"/>
      <c r="F132" s="405"/>
      <c r="G132" s="405"/>
      <c r="H132" s="405"/>
      <c r="I132" s="405"/>
    </row>
    <row r="133" spans="1:9" x14ac:dyDescent="0.35">
      <c r="A133" s="405"/>
      <c r="B133" s="405"/>
      <c r="C133" s="405"/>
      <c r="D133" s="405"/>
      <c r="E133" s="405"/>
      <c r="F133" s="405"/>
      <c r="G133" s="405"/>
      <c r="H133" s="405"/>
      <c r="I133" s="405"/>
    </row>
    <row r="134" spans="1:9" x14ac:dyDescent="0.35">
      <c r="A134" s="405"/>
      <c r="B134" s="405"/>
      <c r="C134" s="405"/>
      <c r="D134" s="405"/>
      <c r="E134" s="405"/>
      <c r="F134" s="405"/>
      <c r="G134" s="405"/>
      <c r="H134" s="405"/>
      <c r="I134" s="405"/>
    </row>
    <row r="135" spans="1:9" x14ac:dyDescent="0.35">
      <c r="A135" s="405"/>
      <c r="B135" s="405"/>
      <c r="C135" s="405"/>
      <c r="D135" s="405"/>
      <c r="E135" s="405"/>
      <c r="F135" s="405"/>
      <c r="G135" s="405"/>
      <c r="H135" s="405"/>
      <c r="I135" s="405"/>
    </row>
    <row r="136" spans="1:9" x14ac:dyDescent="0.35">
      <c r="A136" s="405"/>
      <c r="B136" s="405"/>
      <c r="C136" s="405"/>
      <c r="D136" s="405"/>
      <c r="E136" s="405"/>
      <c r="F136" s="405"/>
      <c r="G136" s="405"/>
      <c r="H136" s="405"/>
      <c r="I136" s="405"/>
    </row>
    <row r="137" spans="1:9" x14ac:dyDescent="0.35">
      <c r="A137" s="405"/>
      <c r="B137" s="405"/>
      <c r="C137" s="405"/>
      <c r="D137" s="405"/>
      <c r="E137" s="405"/>
      <c r="F137" s="405"/>
      <c r="G137" s="405"/>
      <c r="H137" s="405"/>
      <c r="I137" s="405"/>
    </row>
    <row r="138" spans="1:9" x14ac:dyDescent="0.35">
      <c r="A138" s="405"/>
      <c r="B138" s="405"/>
      <c r="C138" s="405"/>
      <c r="D138" s="405"/>
      <c r="E138" s="405"/>
      <c r="F138" s="405"/>
      <c r="G138" s="405"/>
      <c r="H138" s="405"/>
      <c r="I138" s="405"/>
    </row>
    <row r="139" spans="1:9" x14ac:dyDescent="0.35">
      <c r="A139" s="405"/>
      <c r="B139" s="405"/>
      <c r="C139" s="405"/>
      <c r="D139" s="405"/>
      <c r="E139" s="405"/>
      <c r="F139" s="405"/>
      <c r="G139" s="405"/>
      <c r="H139" s="405"/>
      <c r="I139" s="405"/>
    </row>
    <row r="140" spans="1:9" x14ac:dyDescent="0.35">
      <c r="A140" s="405"/>
      <c r="B140" s="405"/>
      <c r="C140" s="405"/>
      <c r="D140" s="405"/>
      <c r="E140" s="405"/>
      <c r="F140" s="405"/>
      <c r="G140" s="405"/>
      <c r="H140" s="405"/>
      <c r="I140" s="405"/>
    </row>
    <row r="141" spans="1:9" x14ac:dyDescent="0.35">
      <c r="A141" s="405"/>
      <c r="B141" s="405"/>
      <c r="C141" s="405"/>
      <c r="D141" s="405"/>
      <c r="E141" s="405"/>
      <c r="F141" s="405"/>
      <c r="G141" s="405"/>
      <c r="H141" s="405"/>
      <c r="I141" s="405"/>
    </row>
    <row r="142" spans="1:9" x14ac:dyDescent="0.35">
      <c r="A142" s="405"/>
      <c r="B142" s="405"/>
      <c r="C142" s="405"/>
      <c r="D142" s="405"/>
      <c r="E142" s="405"/>
      <c r="F142" s="405"/>
      <c r="G142" s="405"/>
      <c r="H142" s="405"/>
      <c r="I142" s="405"/>
    </row>
    <row r="143" spans="1:9" x14ac:dyDescent="0.35">
      <c r="A143" s="405"/>
      <c r="B143" s="405"/>
      <c r="C143" s="405"/>
      <c r="D143" s="405"/>
      <c r="E143" s="405"/>
      <c r="F143" s="405"/>
      <c r="G143" s="405"/>
      <c r="H143" s="405"/>
      <c r="I143" s="405"/>
    </row>
    <row r="144" spans="1:9" x14ac:dyDescent="0.35">
      <c r="A144" s="405"/>
      <c r="B144" s="405"/>
      <c r="C144" s="405"/>
      <c r="D144" s="405"/>
      <c r="E144" s="405"/>
      <c r="F144" s="405"/>
      <c r="G144" s="405"/>
      <c r="H144" s="405"/>
      <c r="I144" s="405"/>
    </row>
    <row r="145" spans="1:9" x14ac:dyDescent="0.35">
      <c r="A145" s="405"/>
      <c r="B145" s="405"/>
      <c r="C145" s="405"/>
      <c r="D145" s="405"/>
      <c r="E145" s="405"/>
      <c r="F145" s="405"/>
      <c r="G145" s="405"/>
      <c r="H145" s="405"/>
      <c r="I145" s="405"/>
    </row>
    <row r="146" spans="1:9" x14ac:dyDescent="0.35">
      <c r="A146" s="405"/>
      <c r="B146" s="405"/>
      <c r="C146" s="405"/>
      <c r="D146" s="405"/>
      <c r="E146" s="405"/>
      <c r="F146" s="405"/>
      <c r="G146" s="405"/>
      <c r="H146" s="405"/>
      <c r="I146" s="405"/>
    </row>
    <row r="147" spans="1:9" x14ac:dyDescent="0.35">
      <c r="A147" s="405"/>
      <c r="B147" s="405"/>
      <c r="C147" s="405"/>
      <c r="D147" s="405"/>
      <c r="E147" s="405"/>
      <c r="F147" s="405"/>
      <c r="G147" s="405"/>
      <c r="H147" s="405"/>
      <c r="I147" s="405"/>
    </row>
    <row r="148" spans="1:9" x14ac:dyDescent="0.35">
      <c r="A148" s="405"/>
      <c r="B148" s="405"/>
      <c r="C148" s="405"/>
      <c r="D148" s="405"/>
      <c r="E148" s="405"/>
      <c r="F148" s="405"/>
      <c r="G148" s="405"/>
      <c r="H148" s="405"/>
      <c r="I148" s="405"/>
    </row>
    <row r="149" spans="1:9" x14ac:dyDescent="0.35">
      <c r="A149" s="405"/>
      <c r="B149" s="405"/>
      <c r="C149" s="405"/>
      <c r="D149" s="405"/>
      <c r="E149" s="405"/>
      <c r="F149" s="405"/>
      <c r="G149" s="405"/>
      <c r="H149" s="405"/>
      <c r="I149" s="405"/>
    </row>
    <row r="150" spans="1:9" x14ac:dyDescent="0.35">
      <c r="A150" s="405"/>
      <c r="B150" s="405"/>
      <c r="C150" s="405"/>
      <c r="D150" s="405"/>
      <c r="E150" s="405"/>
      <c r="F150" s="405"/>
      <c r="G150" s="405"/>
      <c r="H150" s="405"/>
      <c r="I150" s="405"/>
    </row>
    <row r="151" spans="1:9" x14ac:dyDescent="0.35">
      <c r="A151" s="405"/>
      <c r="B151" s="405"/>
      <c r="C151" s="405"/>
      <c r="D151" s="405"/>
      <c r="E151" s="405"/>
      <c r="F151" s="405"/>
      <c r="G151" s="405"/>
      <c r="H151" s="405"/>
      <c r="I151" s="405"/>
    </row>
    <row r="152" spans="1:9" x14ac:dyDescent="0.35">
      <c r="A152" s="405"/>
      <c r="B152" s="405"/>
      <c r="C152" s="405"/>
      <c r="D152" s="405"/>
      <c r="E152" s="405"/>
      <c r="F152" s="405"/>
      <c r="G152" s="405"/>
      <c r="H152" s="405"/>
      <c r="I152" s="405"/>
    </row>
    <row r="153" spans="1:9" x14ac:dyDescent="0.35">
      <c r="A153" s="405"/>
      <c r="B153" s="405"/>
      <c r="C153" s="405"/>
      <c r="D153" s="405"/>
      <c r="E153" s="405"/>
      <c r="F153" s="405"/>
      <c r="G153" s="405"/>
      <c r="H153" s="405"/>
      <c r="I153" s="405"/>
    </row>
    <row r="154" spans="1:9" x14ac:dyDescent="0.35">
      <c r="A154" s="405"/>
      <c r="B154" s="405"/>
      <c r="C154" s="405"/>
      <c r="D154" s="405"/>
      <c r="E154" s="405"/>
      <c r="F154" s="405"/>
      <c r="G154" s="405"/>
      <c r="H154" s="405"/>
      <c r="I154" s="405"/>
    </row>
    <row r="155" spans="1:9" x14ac:dyDescent="0.35">
      <c r="A155" s="405"/>
      <c r="B155" s="405"/>
      <c r="C155" s="405"/>
      <c r="D155" s="405"/>
      <c r="E155" s="405"/>
      <c r="F155" s="405"/>
      <c r="G155" s="405"/>
      <c r="H155" s="405"/>
      <c r="I155" s="405"/>
    </row>
    <row r="156" spans="1:9" x14ac:dyDescent="0.35">
      <c r="A156" s="405"/>
      <c r="B156" s="405"/>
      <c r="C156" s="405"/>
      <c r="D156" s="405"/>
      <c r="E156" s="405"/>
      <c r="F156" s="405"/>
      <c r="G156" s="405"/>
      <c r="H156" s="405"/>
      <c r="I156" s="405"/>
    </row>
    <row r="157" spans="1:9" x14ac:dyDescent="0.35">
      <c r="A157" s="405"/>
      <c r="B157" s="405"/>
      <c r="C157" s="405"/>
      <c r="D157" s="405"/>
      <c r="E157" s="405"/>
      <c r="F157" s="405"/>
      <c r="G157" s="405"/>
      <c r="H157" s="405"/>
      <c r="I157" s="405"/>
    </row>
    <row r="158" spans="1:9" x14ac:dyDescent="0.35">
      <c r="A158" s="405"/>
      <c r="B158" s="405"/>
      <c r="C158" s="405"/>
      <c r="D158" s="405"/>
      <c r="E158" s="405"/>
      <c r="F158" s="405"/>
      <c r="G158" s="405"/>
      <c r="H158" s="405"/>
      <c r="I158" s="405"/>
    </row>
    <row r="159" spans="1:9" x14ac:dyDescent="0.35">
      <c r="A159" s="405"/>
      <c r="B159" s="405"/>
      <c r="C159" s="405"/>
      <c r="D159" s="405"/>
      <c r="E159" s="405"/>
      <c r="F159" s="405"/>
      <c r="G159" s="405"/>
      <c r="H159" s="405"/>
      <c r="I159" s="405"/>
    </row>
    <row r="160" spans="1:9" x14ac:dyDescent="0.35">
      <c r="A160" s="405"/>
      <c r="B160" s="405"/>
      <c r="C160" s="405"/>
      <c r="D160" s="405"/>
      <c r="E160" s="405"/>
      <c r="F160" s="405"/>
      <c r="G160" s="405"/>
      <c r="H160" s="405"/>
      <c r="I160" s="405"/>
    </row>
    <row r="161" spans="1:9" x14ac:dyDescent="0.35">
      <c r="A161" s="405"/>
      <c r="B161" s="405"/>
      <c r="C161" s="405"/>
      <c r="D161" s="405"/>
      <c r="E161" s="405"/>
      <c r="F161" s="405"/>
      <c r="G161" s="405"/>
      <c r="H161" s="405"/>
      <c r="I161" s="405"/>
    </row>
    <row r="162" spans="1:9" x14ac:dyDescent="0.35">
      <c r="A162" s="405"/>
      <c r="B162" s="405"/>
      <c r="C162" s="405"/>
      <c r="D162" s="405"/>
      <c r="E162" s="405"/>
      <c r="F162" s="405"/>
      <c r="G162" s="405"/>
      <c r="H162" s="405"/>
      <c r="I162" s="405"/>
    </row>
    <row r="163" spans="1:9" x14ac:dyDescent="0.35">
      <c r="A163" s="399" t="s">
        <v>272</v>
      </c>
      <c r="B163" s="399"/>
      <c r="C163" s="399"/>
      <c r="D163" s="399"/>
      <c r="E163" s="399"/>
      <c r="F163" s="399"/>
      <c r="G163" s="399"/>
      <c r="H163" s="399"/>
      <c r="I163" s="399"/>
    </row>
    <row r="164" spans="1:9" x14ac:dyDescent="0.35">
      <c r="A164" s="399"/>
      <c r="B164" s="399"/>
      <c r="C164" s="399"/>
      <c r="D164" s="399"/>
      <c r="E164" s="399"/>
      <c r="F164" s="399"/>
      <c r="G164" s="399"/>
      <c r="H164" s="399"/>
      <c r="I164" s="399"/>
    </row>
    <row r="165" spans="1:9" x14ac:dyDescent="0.35">
      <c r="A165" s="404"/>
      <c r="B165" s="406"/>
      <c r="C165" s="406"/>
      <c r="D165" s="406"/>
      <c r="E165" s="406"/>
      <c r="F165" s="406"/>
      <c r="G165" s="406"/>
      <c r="H165" s="406"/>
      <c r="I165" s="406"/>
    </row>
    <row r="166" spans="1:9" x14ac:dyDescent="0.35">
      <c r="A166" s="406"/>
      <c r="B166" s="406"/>
      <c r="C166" s="406"/>
      <c r="D166" s="406"/>
      <c r="E166" s="406"/>
      <c r="F166" s="406"/>
      <c r="G166" s="406"/>
      <c r="H166" s="406"/>
      <c r="I166" s="406"/>
    </row>
    <row r="167" spans="1:9" x14ac:dyDescent="0.35">
      <c r="A167" s="406"/>
      <c r="B167" s="406"/>
      <c r="C167" s="406"/>
      <c r="D167" s="406"/>
      <c r="E167" s="406"/>
      <c r="F167" s="406"/>
      <c r="G167" s="406"/>
      <c r="H167" s="406"/>
      <c r="I167" s="406"/>
    </row>
    <row r="168" spans="1:9" x14ac:dyDescent="0.35">
      <c r="A168" s="406"/>
      <c r="B168" s="406"/>
      <c r="C168" s="406"/>
      <c r="D168" s="406"/>
      <c r="E168" s="406"/>
      <c r="F168" s="406"/>
      <c r="G168" s="406"/>
      <c r="H168" s="406"/>
      <c r="I168" s="406"/>
    </row>
    <row r="169" spans="1:9" x14ac:dyDescent="0.35">
      <c r="A169" s="406"/>
      <c r="B169" s="406"/>
      <c r="C169" s="406"/>
      <c r="D169" s="406"/>
      <c r="E169" s="406"/>
      <c r="F169" s="406"/>
      <c r="G169" s="406"/>
      <c r="H169" s="406"/>
      <c r="I169" s="406"/>
    </row>
    <row r="170" spans="1:9" x14ac:dyDescent="0.35">
      <c r="A170" s="406"/>
      <c r="B170" s="406"/>
      <c r="C170" s="406"/>
      <c r="D170" s="406"/>
      <c r="E170" s="406"/>
      <c r="F170" s="406"/>
      <c r="G170" s="406"/>
      <c r="H170" s="406"/>
      <c r="I170" s="406"/>
    </row>
    <row r="171" spans="1:9" x14ac:dyDescent="0.35">
      <c r="A171" s="406"/>
      <c r="B171" s="406"/>
      <c r="C171" s="406"/>
      <c r="D171" s="406"/>
      <c r="E171" s="406"/>
      <c r="F171" s="406"/>
      <c r="G171" s="406"/>
      <c r="H171" s="406"/>
      <c r="I171" s="406"/>
    </row>
    <row r="172" spans="1:9" x14ac:dyDescent="0.35">
      <c r="A172" s="406"/>
      <c r="B172" s="406"/>
      <c r="C172" s="406"/>
      <c r="D172" s="406"/>
      <c r="E172" s="406"/>
      <c r="F172" s="406"/>
      <c r="G172" s="406"/>
      <c r="H172" s="406"/>
      <c r="I172" s="406"/>
    </row>
    <row r="173" spans="1:9" x14ac:dyDescent="0.35">
      <c r="A173" s="406"/>
      <c r="B173" s="406"/>
      <c r="C173" s="406"/>
      <c r="D173" s="406"/>
      <c r="E173" s="406"/>
      <c r="F173" s="406"/>
      <c r="G173" s="406"/>
      <c r="H173" s="406"/>
      <c r="I173" s="406"/>
    </row>
    <row r="174" spans="1:9" x14ac:dyDescent="0.35">
      <c r="A174" s="406"/>
      <c r="B174" s="406"/>
      <c r="C174" s="406"/>
      <c r="D174" s="406"/>
      <c r="E174" s="406"/>
      <c r="F174" s="406"/>
      <c r="G174" s="406"/>
      <c r="H174" s="406"/>
      <c r="I174" s="406"/>
    </row>
    <row r="175" spans="1:9" x14ac:dyDescent="0.35">
      <c r="A175" s="406"/>
      <c r="B175" s="406"/>
      <c r="C175" s="406"/>
      <c r="D175" s="406"/>
      <c r="E175" s="406"/>
      <c r="F175" s="406"/>
      <c r="G175" s="406"/>
      <c r="H175" s="406"/>
      <c r="I175" s="406"/>
    </row>
    <row r="176" spans="1:9" x14ac:dyDescent="0.35">
      <c r="A176" s="406"/>
      <c r="B176" s="406"/>
      <c r="C176" s="406"/>
      <c r="D176" s="406"/>
      <c r="E176" s="406"/>
      <c r="F176" s="406"/>
      <c r="G176" s="406"/>
      <c r="H176" s="406"/>
      <c r="I176" s="406"/>
    </row>
    <row r="177" spans="1:9" x14ac:dyDescent="0.35">
      <c r="A177" s="406"/>
      <c r="B177" s="406"/>
      <c r="C177" s="406"/>
      <c r="D177" s="406"/>
      <c r="E177" s="406"/>
      <c r="F177" s="406"/>
      <c r="G177" s="406"/>
      <c r="H177" s="406"/>
      <c r="I177" s="406"/>
    </row>
    <row r="178" spans="1:9" x14ac:dyDescent="0.35">
      <c r="A178" s="406"/>
      <c r="B178" s="406"/>
      <c r="C178" s="406"/>
      <c r="D178" s="406"/>
      <c r="E178" s="406"/>
      <c r="F178" s="406"/>
      <c r="G178" s="406"/>
      <c r="H178" s="406"/>
      <c r="I178" s="406"/>
    </row>
    <row r="179" spans="1:9" x14ac:dyDescent="0.35">
      <c r="A179" s="406"/>
      <c r="B179" s="406"/>
      <c r="C179" s="406"/>
      <c r="D179" s="406"/>
      <c r="E179" s="406"/>
      <c r="F179" s="406"/>
      <c r="G179" s="406"/>
      <c r="H179" s="406"/>
      <c r="I179" s="406"/>
    </row>
    <row r="180" spans="1:9" x14ac:dyDescent="0.35">
      <c r="A180" s="406"/>
      <c r="B180" s="406"/>
      <c r="C180" s="406"/>
      <c r="D180" s="406"/>
      <c r="E180" s="406"/>
      <c r="F180" s="406"/>
      <c r="G180" s="406"/>
      <c r="H180" s="406"/>
      <c r="I180" s="406"/>
    </row>
    <row r="181" spans="1:9" x14ac:dyDescent="0.35">
      <c r="A181" s="406"/>
      <c r="B181" s="406"/>
      <c r="C181" s="406"/>
      <c r="D181" s="406"/>
      <c r="E181" s="406"/>
      <c r="F181" s="406"/>
      <c r="G181" s="406"/>
      <c r="H181" s="406"/>
      <c r="I181" s="406"/>
    </row>
    <row r="182" spans="1:9" x14ac:dyDescent="0.35">
      <c r="A182" s="406"/>
      <c r="B182" s="406"/>
      <c r="C182" s="406"/>
      <c r="D182" s="406"/>
      <c r="E182" s="406"/>
      <c r="F182" s="406"/>
      <c r="G182" s="406"/>
      <c r="H182" s="406"/>
      <c r="I182" s="406"/>
    </row>
    <row r="183" spans="1:9" x14ac:dyDescent="0.35">
      <c r="A183" s="406"/>
      <c r="B183" s="406"/>
      <c r="C183" s="406"/>
      <c r="D183" s="406"/>
      <c r="E183" s="406"/>
      <c r="F183" s="406"/>
      <c r="G183" s="406"/>
      <c r="H183" s="406"/>
      <c r="I183" s="406"/>
    </row>
    <row r="184" spans="1:9" x14ac:dyDescent="0.35">
      <c r="A184" s="406"/>
      <c r="B184" s="406"/>
      <c r="C184" s="406"/>
      <c r="D184" s="406"/>
      <c r="E184" s="406"/>
      <c r="F184" s="406"/>
      <c r="G184" s="406"/>
      <c r="H184" s="406"/>
      <c r="I184" s="406"/>
    </row>
    <row r="185" spans="1:9" x14ac:dyDescent="0.35">
      <c r="A185" s="406"/>
      <c r="B185" s="406"/>
      <c r="C185" s="406"/>
      <c r="D185" s="406"/>
      <c r="E185" s="406"/>
      <c r="F185" s="406"/>
      <c r="G185" s="406"/>
      <c r="H185" s="406"/>
      <c r="I185" s="406"/>
    </row>
    <row r="186" spans="1:9" x14ac:dyDescent="0.35">
      <c r="A186" s="406"/>
      <c r="B186" s="406"/>
      <c r="C186" s="406"/>
      <c r="D186" s="406"/>
      <c r="E186" s="406"/>
      <c r="F186" s="406"/>
      <c r="G186" s="406"/>
      <c r="H186" s="406"/>
      <c r="I186" s="406"/>
    </row>
    <row r="187" spans="1:9" x14ac:dyDescent="0.35">
      <c r="A187" s="406"/>
      <c r="B187" s="406"/>
      <c r="C187" s="406"/>
      <c r="D187" s="406"/>
      <c r="E187" s="406"/>
      <c r="F187" s="406"/>
      <c r="G187" s="406"/>
      <c r="H187" s="406"/>
      <c r="I187" s="406"/>
    </row>
    <row r="188" spans="1:9" x14ac:dyDescent="0.35">
      <c r="A188" s="406"/>
      <c r="B188" s="406"/>
      <c r="C188" s="406"/>
      <c r="D188" s="406"/>
      <c r="E188" s="406"/>
      <c r="F188" s="406"/>
      <c r="G188" s="406"/>
      <c r="H188" s="406"/>
      <c r="I188" s="406"/>
    </row>
    <row r="189" spans="1:9" x14ac:dyDescent="0.35">
      <c r="A189" s="406"/>
      <c r="B189" s="406"/>
      <c r="C189" s="406"/>
      <c r="D189" s="406"/>
      <c r="E189" s="406"/>
      <c r="F189" s="406"/>
      <c r="G189" s="406"/>
      <c r="H189" s="406"/>
      <c r="I189" s="406"/>
    </row>
    <row r="190" spans="1:9" x14ac:dyDescent="0.35">
      <c r="A190" s="406"/>
      <c r="B190" s="406"/>
      <c r="C190" s="406"/>
      <c r="D190" s="406"/>
      <c r="E190" s="406"/>
      <c r="F190" s="406"/>
      <c r="G190" s="406"/>
      <c r="H190" s="406"/>
      <c r="I190" s="406"/>
    </row>
    <row r="191" spans="1:9" x14ac:dyDescent="0.35">
      <c r="A191" s="406"/>
      <c r="B191" s="406"/>
      <c r="C191" s="406"/>
      <c r="D191" s="406"/>
      <c r="E191" s="406"/>
      <c r="F191" s="406"/>
      <c r="G191" s="406"/>
      <c r="H191" s="406"/>
      <c r="I191" s="406"/>
    </row>
    <row r="192" spans="1:9" x14ac:dyDescent="0.35">
      <c r="A192" s="406"/>
      <c r="B192" s="406"/>
      <c r="C192" s="406"/>
      <c r="D192" s="406"/>
      <c r="E192" s="406"/>
      <c r="F192" s="406"/>
      <c r="G192" s="406"/>
      <c r="H192" s="406"/>
      <c r="I192" s="406"/>
    </row>
    <row r="193" spans="1:9" x14ac:dyDescent="0.35">
      <c r="A193" s="406"/>
      <c r="B193" s="406"/>
      <c r="C193" s="406"/>
      <c r="D193" s="406"/>
      <c r="E193" s="406"/>
      <c r="F193" s="406"/>
      <c r="G193" s="406"/>
      <c r="H193" s="406"/>
      <c r="I193" s="406"/>
    </row>
    <row r="194" spans="1:9" x14ac:dyDescent="0.35">
      <c r="A194" s="406"/>
      <c r="B194" s="406"/>
      <c r="C194" s="406"/>
      <c r="D194" s="406"/>
      <c r="E194" s="406"/>
      <c r="F194" s="406"/>
      <c r="G194" s="406"/>
      <c r="H194" s="406"/>
      <c r="I194" s="406"/>
    </row>
    <row r="195" spans="1:9" x14ac:dyDescent="0.35">
      <c r="A195" s="406"/>
      <c r="B195" s="406"/>
      <c r="C195" s="406"/>
      <c r="D195" s="406"/>
      <c r="E195" s="406"/>
      <c r="F195" s="406"/>
      <c r="G195" s="406"/>
      <c r="H195" s="406"/>
      <c r="I195" s="406"/>
    </row>
    <row r="196" spans="1:9" x14ac:dyDescent="0.35">
      <c r="A196" s="406"/>
      <c r="B196" s="406"/>
      <c r="C196" s="406"/>
      <c r="D196" s="406"/>
      <c r="E196" s="406"/>
      <c r="F196" s="406"/>
      <c r="G196" s="406"/>
      <c r="H196" s="406"/>
      <c r="I196" s="406"/>
    </row>
    <row r="197" spans="1:9" x14ac:dyDescent="0.35">
      <c r="A197" s="406"/>
      <c r="B197" s="406"/>
      <c r="C197" s="406"/>
      <c r="D197" s="406"/>
      <c r="E197" s="406"/>
      <c r="F197" s="406"/>
      <c r="G197" s="406"/>
      <c r="H197" s="406"/>
      <c r="I197" s="406"/>
    </row>
    <row r="198" spans="1:9" x14ac:dyDescent="0.35">
      <c r="A198" s="406"/>
      <c r="B198" s="406"/>
      <c r="C198" s="406"/>
      <c r="D198" s="406"/>
      <c r="E198" s="406"/>
      <c r="F198" s="406"/>
      <c r="G198" s="406"/>
      <c r="H198" s="406"/>
      <c r="I198" s="406"/>
    </row>
    <row r="199" spans="1:9" x14ac:dyDescent="0.35">
      <c r="A199" s="406"/>
      <c r="B199" s="406"/>
      <c r="C199" s="406"/>
      <c r="D199" s="406"/>
      <c r="E199" s="406"/>
      <c r="F199" s="406"/>
      <c r="G199" s="406"/>
      <c r="H199" s="406"/>
      <c r="I199" s="406"/>
    </row>
    <row r="200" spans="1:9" x14ac:dyDescent="0.35">
      <c r="A200" s="406"/>
      <c r="B200" s="406"/>
      <c r="C200" s="406"/>
      <c r="D200" s="406"/>
      <c r="E200" s="406"/>
      <c r="F200" s="406"/>
      <c r="G200" s="406"/>
      <c r="H200" s="406"/>
      <c r="I200" s="406"/>
    </row>
    <row r="201" spans="1:9" x14ac:dyDescent="0.35">
      <c r="A201" s="406"/>
      <c r="B201" s="406"/>
      <c r="C201" s="406"/>
      <c r="D201" s="406"/>
      <c r="E201" s="406"/>
      <c r="F201" s="406"/>
      <c r="G201" s="406"/>
      <c r="H201" s="406"/>
      <c r="I201" s="406"/>
    </row>
    <row r="202" spans="1:9" x14ac:dyDescent="0.35">
      <c r="A202" s="406"/>
      <c r="B202" s="406"/>
      <c r="C202" s="406"/>
      <c r="D202" s="406"/>
      <c r="E202" s="406"/>
      <c r="F202" s="406"/>
      <c r="G202" s="406"/>
      <c r="H202" s="406"/>
      <c r="I202" s="406"/>
    </row>
    <row r="203" spans="1:9" x14ac:dyDescent="0.35">
      <c r="A203" s="406"/>
      <c r="B203" s="406"/>
      <c r="C203" s="406"/>
      <c r="D203" s="406"/>
      <c r="E203" s="406"/>
      <c r="F203" s="406"/>
      <c r="G203" s="406"/>
      <c r="H203" s="406"/>
      <c r="I203" s="406"/>
    </row>
    <row r="204" spans="1:9" x14ac:dyDescent="0.35">
      <c r="A204" s="406"/>
      <c r="B204" s="406"/>
      <c r="C204" s="406"/>
      <c r="D204" s="406"/>
      <c r="E204" s="406"/>
      <c r="F204" s="406"/>
      <c r="G204" s="406"/>
      <c r="H204" s="406"/>
      <c r="I204" s="406"/>
    </row>
    <row r="205" spans="1:9" x14ac:dyDescent="0.35">
      <c r="A205" s="406"/>
      <c r="B205" s="406"/>
      <c r="C205" s="406"/>
      <c r="D205" s="406"/>
      <c r="E205" s="406"/>
      <c r="F205" s="406"/>
      <c r="G205" s="406"/>
      <c r="H205" s="406"/>
      <c r="I205" s="406"/>
    </row>
    <row r="206" spans="1:9" x14ac:dyDescent="0.35">
      <c r="A206" s="406"/>
      <c r="B206" s="406"/>
      <c r="C206" s="406"/>
      <c r="D206" s="406"/>
      <c r="E206" s="406"/>
      <c r="F206" s="406"/>
      <c r="G206" s="406"/>
      <c r="H206" s="406"/>
      <c r="I206" s="406"/>
    </row>
    <row r="207" spans="1:9" x14ac:dyDescent="0.35">
      <c r="A207" s="406"/>
      <c r="B207" s="406"/>
      <c r="C207" s="406"/>
      <c r="D207" s="406"/>
      <c r="E207" s="406"/>
      <c r="F207" s="406"/>
      <c r="G207" s="406"/>
      <c r="H207" s="406"/>
      <c r="I207" s="406"/>
    </row>
    <row r="208" spans="1:9" x14ac:dyDescent="0.35">
      <c r="A208" s="406"/>
      <c r="B208" s="406"/>
      <c r="C208" s="406"/>
      <c r="D208" s="406"/>
      <c r="E208" s="406"/>
      <c r="F208" s="406"/>
      <c r="G208" s="406"/>
      <c r="H208" s="406"/>
      <c r="I208" s="406"/>
    </row>
    <row r="209" spans="1:9" x14ac:dyDescent="0.35">
      <c r="A209" s="406"/>
      <c r="B209" s="406"/>
      <c r="C209" s="406"/>
      <c r="D209" s="406"/>
      <c r="E209" s="406"/>
      <c r="F209" s="406"/>
      <c r="G209" s="406"/>
      <c r="H209" s="406"/>
      <c r="I209" s="406"/>
    </row>
    <row r="210" spans="1:9" x14ac:dyDescent="0.35">
      <c r="A210" s="406"/>
      <c r="B210" s="406"/>
      <c r="C210" s="406"/>
      <c r="D210" s="406"/>
      <c r="E210" s="406"/>
      <c r="F210" s="406"/>
      <c r="G210" s="406"/>
      <c r="H210" s="406"/>
      <c r="I210" s="406"/>
    </row>
    <row r="211" spans="1:9" x14ac:dyDescent="0.35">
      <c r="A211" s="406"/>
      <c r="B211" s="406"/>
      <c r="C211" s="406"/>
      <c r="D211" s="406"/>
      <c r="E211" s="406"/>
      <c r="F211" s="406"/>
      <c r="G211" s="406"/>
      <c r="H211" s="406"/>
      <c r="I211" s="406"/>
    </row>
    <row r="212" spans="1:9" x14ac:dyDescent="0.35">
      <c r="A212" s="406"/>
      <c r="B212" s="406"/>
      <c r="C212" s="406"/>
      <c r="D212" s="406"/>
      <c r="E212" s="406"/>
      <c r="F212" s="406"/>
      <c r="G212" s="406"/>
      <c r="H212" s="406"/>
      <c r="I212" s="406"/>
    </row>
    <row r="213" spans="1:9" x14ac:dyDescent="0.35">
      <c r="A213" s="406"/>
      <c r="B213" s="406"/>
      <c r="C213" s="406"/>
      <c r="D213" s="406"/>
      <c r="E213" s="406"/>
      <c r="F213" s="406"/>
      <c r="G213" s="406"/>
      <c r="H213" s="406"/>
      <c r="I213" s="406"/>
    </row>
    <row r="214" spans="1:9" x14ac:dyDescent="0.35">
      <c r="A214" s="406"/>
      <c r="B214" s="406"/>
      <c r="C214" s="406"/>
      <c r="D214" s="406"/>
      <c r="E214" s="406"/>
      <c r="F214" s="406"/>
      <c r="G214" s="406"/>
      <c r="H214" s="406"/>
      <c r="I214" s="406"/>
    </row>
    <row r="215" spans="1:9" x14ac:dyDescent="0.35">
      <c r="A215" s="406"/>
      <c r="B215" s="406"/>
      <c r="C215" s="406"/>
      <c r="D215" s="406"/>
      <c r="E215" s="406"/>
      <c r="F215" s="406"/>
      <c r="G215" s="406"/>
      <c r="H215" s="406"/>
      <c r="I215" s="406"/>
    </row>
    <row r="216" spans="1:9" x14ac:dyDescent="0.35">
      <c r="A216" s="406"/>
      <c r="B216" s="406"/>
      <c r="C216" s="406"/>
      <c r="D216" s="406"/>
      <c r="E216" s="406"/>
      <c r="F216" s="406"/>
      <c r="G216" s="406"/>
      <c r="H216" s="406"/>
      <c r="I216" s="406"/>
    </row>
    <row r="217" spans="1:9" x14ac:dyDescent="0.35">
      <c r="A217" s="406"/>
      <c r="B217" s="406"/>
      <c r="C217" s="406"/>
      <c r="D217" s="406"/>
      <c r="E217" s="406"/>
      <c r="F217" s="406"/>
      <c r="G217" s="406"/>
      <c r="H217" s="406"/>
      <c r="I217" s="406"/>
    </row>
    <row r="218" spans="1:9" x14ac:dyDescent="0.35">
      <c r="A218" s="406"/>
      <c r="B218" s="406"/>
      <c r="C218" s="406"/>
      <c r="D218" s="406"/>
      <c r="E218" s="406"/>
      <c r="F218" s="406"/>
      <c r="G218" s="406"/>
      <c r="H218" s="406"/>
      <c r="I218" s="406"/>
    </row>
    <row r="219" spans="1:9" ht="12.75" customHeight="1" x14ac:dyDescent="0.35">
      <c r="A219" s="399" t="s">
        <v>273</v>
      </c>
      <c r="B219" s="399"/>
      <c r="C219" s="399"/>
      <c r="D219" s="399"/>
      <c r="E219" s="399"/>
      <c r="F219" s="399"/>
      <c r="G219" s="399"/>
      <c r="H219" s="399"/>
      <c r="I219" s="399"/>
    </row>
    <row r="220" spans="1:9" ht="12.75" customHeight="1" x14ac:dyDescent="0.35">
      <c r="A220" s="399"/>
      <c r="B220" s="399"/>
      <c r="C220" s="399"/>
      <c r="D220" s="399"/>
      <c r="E220" s="399"/>
      <c r="F220" s="399"/>
      <c r="G220" s="399"/>
      <c r="H220" s="399"/>
      <c r="I220" s="399"/>
    </row>
    <row r="221" spans="1:9" ht="12.75" customHeight="1" x14ac:dyDescent="0.35">
      <c r="A221" s="399"/>
      <c r="B221" s="399"/>
      <c r="C221" s="399"/>
      <c r="D221" s="399"/>
      <c r="E221" s="399"/>
      <c r="F221" s="399"/>
      <c r="G221" s="399"/>
      <c r="H221" s="399"/>
      <c r="I221" s="399"/>
    </row>
    <row r="222" spans="1:9" x14ac:dyDescent="0.35">
      <c r="A222" s="404"/>
      <c r="B222" s="406"/>
      <c r="C222" s="406"/>
      <c r="D222" s="406"/>
      <c r="E222" s="406"/>
      <c r="F222" s="406"/>
      <c r="G222" s="406"/>
      <c r="H222" s="406"/>
      <c r="I222" s="406"/>
    </row>
    <row r="223" spans="1:9" x14ac:dyDescent="0.35">
      <c r="A223" s="406"/>
      <c r="B223" s="406"/>
      <c r="C223" s="406"/>
      <c r="D223" s="406"/>
      <c r="E223" s="406"/>
      <c r="F223" s="406"/>
      <c r="G223" s="406"/>
      <c r="H223" s="406"/>
      <c r="I223" s="406"/>
    </row>
    <row r="224" spans="1:9" x14ac:dyDescent="0.35">
      <c r="A224" s="406"/>
      <c r="B224" s="406"/>
      <c r="C224" s="406"/>
      <c r="D224" s="406"/>
      <c r="E224" s="406"/>
      <c r="F224" s="406"/>
      <c r="G224" s="406"/>
      <c r="H224" s="406"/>
      <c r="I224" s="406"/>
    </row>
    <row r="225" spans="1:9" x14ac:dyDescent="0.35">
      <c r="A225" s="406"/>
      <c r="B225" s="406"/>
      <c r="C225" s="406"/>
      <c r="D225" s="406"/>
      <c r="E225" s="406"/>
      <c r="F225" s="406"/>
      <c r="G225" s="406"/>
      <c r="H225" s="406"/>
      <c r="I225" s="406"/>
    </row>
    <row r="226" spans="1:9" x14ac:dyDescent="0.35">
      <c r="A226" s="406"/>
      <c r="B226" s="406"/>
      <c r="C226" s="406"/>
      <c r="D226" s="406"/>
      <c r="E226" s="406"/>
      <c r="F226" s="406"/>
      <c r="G226" s="406"/>
      <c r="H226" s="406"/>
      <c r="I226" s="406"/>
    </row>
    <row r="227" spans="1:9" x14ac:dyDescent="0.35">
      <c r="A227" s="406"/>
      <c r="B227" s="406"/>
      <c r="C227" s="406"/>
      <c r="D227" s="406"/>
      <c r="E227" s="406"/>
      <c r="F227" s="406"/>
      <c r="G227" s="406"/>
      <c r="H227" s="406"/>
      <c r="I227" s="406"/>
    </row>
    <row r="228" spans="1:9" x14ac:dyDescent="0.35">
      <c r="A228" s="406"/>
      <c r="B228" s="406"/>
      <c r="C228" s="406"/>
      <c r="D228" s="406"/>
      <c r="E228" s="406"/>
      <c r="F228" s="406"/>
      <c r="G228" s="406"/>
      <c r="H228" s="406"/>
      <c r="I228" s="406"/>
    </row>
    <row r="229" spans="1:9" x14ac:dyDescent="0.35">
      <c r="A229" s="406"/>
      <c r="B229" s="406"/>
      <c r="C229" s="406"/>
      <c r="D229" s="406"/>
      <c r="E229" s="406"/>
      <c r="F229" s="406"/>
      <c r="G229" s="406"/>
      <c r="H229" s="406"/>
      <c r="I229" s="406"/>
    </row>
    <row r="230" spans="1:9" x14ac:dyDescent="0.35">
      <c r="A230" s="406"/>
      <c r="B230" s="406"/>
      <c r="C230" s="406"/>
      <c r="D230" s="406"/>
      <c r="E230" s="406"/>
      <c r="F230" s="406"/>
      <c r="G230" s="406"/>
      <c r="H230" s="406"/>
      <c r="I230" s="406"/>
    </row>
    <row r="231" spans="1:9" x14ac:dyDescent="0.35">
      <c r="A231" s="406"/>
      <c r="B231" s="406"/>
      <c r="C231" s="406"/>
      <c r="D231" s="406"/>
      <c r="E231" s="406"/>
      <c r="F231" s="406"/>
      <c r="G231" s="406"/>
      <c r="H231" s="406"/>
      <c r="I231" s="406"/>
    </row>
    <row r="232" spans="1:9" x14ac:dyDescent="0.35">
      <c r="A232" s="406"/>
      <c r="B232" s="406"/>
      <c r="C232" s="406"/>
      <c r="D232" s="406"/>
      <c r="E232" s="406"/>
      <c r="F232" s="406"/>
      <c r="G232" s="406"/>
      <c r="H232" s="406"/>
      <c r="I232" s="406"/>
    </row>
    <row r="233" spans="1:9" x14ac:dyDescent="0.35">
      <c r="A233" s="406"/>
      <c r="B233" s="406"/>
      <c r="C233" s="406"/>
      <c r="D233" s="406"/>
      <c r="E233" s="406"/>
      <c r="F233" s="406"/>
      <c r="G233" s="406"/>
      <c r="H233" s="406"/>
      <c r="I233" s="406"/>
    </row>
    <row r="234" spans="1:9" x14ac:dyDescent="0.35">
      <c r="A234" s="406"/>
      <c r="B234" s="406"/>
      <c r="C234" s="406"/>
      <c r="D234" s="406"/>
      <c r="E234" s="406"/>
      <c r="F234" s="406"/>
      <c r="G234" s="406"/>
      <c r="H234" s="406"/>
      <c r="I234" s="406"/>
    </row>
    <row r="235" spans="1:9" x14ac:dyDescent="0.35">
      <c r="A235" s="406"/>
      <c r="B235" s="406"/>
      <c r="C235" s="406"/>
      <c r="D235" s="406"/>
      <c r="E235" s="406"/>
      <c r="F235" s="406"/>
      <c r="G235" s="406"/>
      <c r="H235" s="406"/>
      <c r="I235" s="406"/>
    </row>
    <row r="236" spans="1:9" x14ac:dyDescent="0.35">
      <c r="A236" s="406"/>
      <c r="B236" s="406"/>
      <c r="C236" s="406"/>
      <c r="D236" s="406"/>
      <c r="E236" s="406"/>
      <c r="F236" s="406"/>
      <c r="G236" s="406"/>
      <c r="H236" s="406"/>
      <c r="I236" s="406"/>
    </row>
    <row r="237" spans="1:9" x14ac:dyDescent="0.35">
      <c r="A237" s="406"/>
      <c r="B237" s="406"/>
      <c r="C237" s="406"/>
      <c r="D237" s="406"/>
      <c r="E237" s="406"/>
      <c r="F237" s="406"/>
      <c r="G237" s="406"/>
      <c r="H237" s="406"/>
      <c r="I237" s="406"/>
    </row>
    <row r="238" spans="1:9" x14ac:dyDescent="0.35">
      <c r="A238" s="406"/>
      <c r="B238" s="406"/>
      <c r="C238" s="406"/>
      <c r="D238" s="406"/>
      <c r="E238" s="406"/>
      <c r="F238" s="406"/>
      <c r="G238" s="406"/>
      <c r="H238" s="406"/>
      <c r="I238" s="406"/>
    </row>
    <row r="239" spans="1:9" x14ac:dyDescent="0.35">
      <c r="A239" s="406"/>
      <c r="B239" s="406"/>
      <c r="C239" s="406"/>
      <c r="D239" s="406"/>
      <c r="E239" s="406"/>
      <c r="F239" s="406"/>
      <c r="G239" s="406"/>
      <c r="H239" s="406"/>
      <c r="I239" s="406"/>
    </row>
    <row r="240" spans="1:9" x14ac:dyDescent="0.35">
      <c r="A240" s="406"/>
      <c r="B240" s="406"/>
      <c r="C240" s="406"/>
      <c r="D240" s="406"/>
      <c r="E240" s="406"/>
      <c r="F240" s="406"/>
      <c r="G240" s="406"/>
      <c r="H240" s="406"/>
      <c r="I240" s="406"/>
    </row>
    <row r="241" spans="1:9" x14ac:dyDescent="0.35">
      <c r="A241" s="406"/>
      <c r="B241" s="406"/>
      <c r="C241" s="406"/>
      <c r="D241" s="406"/>
      <c r="E241" s="406"/>
      <c r="F241" s="406"/>
      <c r="G241" s="406"/>
      <c r="H241" s="406"/>
      <c r="I241" s="406"/>
    </row>
    <row r="242" spans="1:9" x14ac:dyDescent="0.35">
      <c r="A242" s="406"/>
      <c r="B242" s="406"/>
      <c r="C242" s="406"/>
      <c r="D242" s="406"/>
      <c r="E242" s="406"/>
      <c r="F242" s="406"/>
      <c r="G242" s="406"/>
      <c r="H242" s="406"/>
      <c r="I242" s="406"/>
    </row>
    <row r="243" spans="1:9" x14ac:dyDescent="0.35">
      <c r="A243" s="406"/>
      <c r="B243" s="406"/>
      <c r="C243" s="406"/>
      <c r="D243" s="406"/>
      <c r="E243" s="406"/>
      <c r="F243" s="406"/>
      <c r="G243" s="406"/>
      <c r="H243" s="406"/>
      <c r="I243" s="406"/>
    </row>
    <row r="244" spans="1:9" x14ac:dyDescent="0.35">
      <c r="A244" s="406"/>
      <c r="B244" s="406"/>
      <c r="C244" s="406"/>
      <c r="D244" s="406"/>
      <c r="E244" s="406"/>
      <c r="F244" s="406"/>
      <c r="G244" s="406"/>
      <c r="H244" s="406"/>
      <c r="I244" s="406"/>
    </row>
    <row r="245" spans="1:9" x14ac:dyDescent="0.35">
      <c r="A245" s="406"/>
      <c r="B245" s="406"/>
      <c r="C245" s="406"/>
      <c r="D245" s="406"/>
      <c r="E245" s="406"/>
      <c r="F245" s="406"/>
      <c r="G245" s="406"/>
      <c r="H245" s="406"/>
      <c r="I245" s="406"/>
    </row>
    <row r="246" spans="1:9" x14ac:dyDescent="0.35">
      <c r="A246" s="406"/>
      <c r="B246" s="406"/>
      <c r="C246" s="406"/>
      <c r="D246" s="406"/>
      <c r="E246" s="406"/>
      <c r="F246" s="406"/>
      <c r="G246" s="406"/>
      <c r="H246" s="406"/>
      <c r="I246" s="406"/>
    </row>
    <row r="247" spans="1:9" x14ac:dyDescent="0.35">
      <c r="A247" s="406"/>
      <c r="B247" s="406"/>
      <c r="C247" s="406"/>
      <c r="D247" s="406"/>
      <c r="E247" s="406"/>
      <c r="F247" s="406"/>
      <c r="G247" s="406"/>
      <c r="H247" s="406"/>
      <c r="I247" s="406"/>
    </row>
    <row r="248" spans="1:9" x14ac:dyDescent="0.35">
      <c r="A248" s="406"/>
      <c r="B248" s="406"/>
      <c r="C248" s="406"/>
      <c r="D248" s="406"/>
      <c r="E248" s="406"/>
      <c r="F248" s="406"/>
      <c r="G248" s="406"/>
      <c r="H248" s="406"/>
      <c r="I248" s="406"/>
    </row>
    <row r="249" spans="1:9" x14ac:dyDescent="0.35">
      <c r="A249" s="406"/>
      <c r="B249" s="406"/>
      <c r="C249" s="406"/>
      <c r="D249" s="406"/>
      <c r="E249" s="406"/>
      <c r="F249" s="406"/>
      <c r="G249" s="406"/>
      <c r="H249" s="406"/>
      <c r="I249" s="406"/>
    </row>
    <row r="250" spans="1:9" x14ac:dyDescent="0.35">
      <c r="A250" s="406"/>
      <c r="B250" s="406"/>
      <c r="C250" s="406"/>
      <c r="D250" s="406"/>
      <c r="E250" s="406"/>
      <c r="F250" s="406"/>
      <c r="G250" s="406"/>
      <c r="H250" s="406"/>
      <c r="I250" s="406"/>
    </row>
    <row r="251" spans="1:9" x14ac:dyDescent="0.35">
      <c r="A251" s="406"/>
      <c r="B251" s="406"/>
      <c r="C251" s="406"/>
      <c r="D251" s="406"/>
      <c r="E251" s="406"/>
      <c r="F251" s="406"/>
      <c r="G251" s="406"/>
      <c r="H251" s="406"/>
      <c r="I251" s="406"/>
    </row>
    <row r="252" spans="1:9" x14ac:dyDescent="0.35">
      <c r="A252" s="406"/>
      <c r="B252" s="406"/>
      <c r="C252" s="406"/>
      <c r="D252" s="406"/>
      <c r="E252" s="406"/>
      <c r="F252" s="406"/>
      <c r="G252" s="406"/>
      <c r="H252" s="406"/>
      <c r="I252" s="406"/>
    </row>
    <row r="253" spans="1:9" x14ac:dyDescent="0.35">
      <c r="A253" s="406"/>
      <c r="B253" s="406"/>
      <c r="C253" s="406"/>
      <c r="D253" s="406"/>
      <c r="E253" s="406"/>
      <c r="F253" s="406"/>
      <c r="G253" s="406"/>
      <c r="H253" s="406"/>
      <c r="I253" s="406"/>
    </row>
    <row r="254" spans="1:9" x14ac:dyDescent="0.35">
      <c r="A254" s="406"/>
      <c r="B254" s="406"/>
      <c r="C254" s="406"/>
      <c r="D254" s="406"/>
      <c r="E254" s="406"/>
      <c r="F254" s="406"/>
      <c r="G254" s="406"/>
      <c r="H254" s="406"/>
      <c r="I254" s="406"/>
    </row>
    <row r="255" spans="1:9" x14ac:dyDescent="0.35">
      <c r="A255" s="406"/>
      <c r="B255" s="406"/>
      <c r="C255" s="406"/>
      <c r="D255" s="406"/>
      <c r="E255" s="406"/>
      <c r="F255" s="406"/>
      <c r="G255" s="406"/>
      <c r="H255" s="406"/>
      <c r="I255" s="406"/>
    </row>
    <row r="256" spans="1:9" x14ac:dyDescent="0.35">
      <c r="A256" s="406"/>
      <c r="B256" s="406"/>
      <c r="C256" s="406"/>
      <c r="D256" s="406"/>
      <c r="E256" s="406"/>
      <c r="F256" s="406"/>
      <c r="G256" s="406"/>
      <c r="H256" s="406"/>
      <c r="I256" s="406"/>
    </row>
    <row r="257" spans="1:9" x14ac:dyDescent="0.35">
      <c r="A257" s="406"/>
      <c r="B257" s="406"/>
      <c r="C257" s="406"/>
      <c r="D257" s="406"/>
      <c r="E257" s="406"/>
      <c r="F257" s="406"/>
      <c r="G257" s="406"/>
      <c r="H257" s="406"/>
      <c r="I257" s="406"/>
    </row>
    <row r="258" spans="1:9" x14ac:dyDescent="0.35">
      <c r="A258" s="406"/>
      <c r="B258" s="406"/>
      <c r="C258" s="406"/>
      <c r="D258" s="406"/>
      <c r="E258" s="406"/>
      <c r="F258" s="406"/>
      <c r="G258" s="406"/>
      <c r="H258" s="406"/>
      <c r="I258" s="406"/>
    </row>
    <row r="259" spans="1:9" x14ac:dyDescent="0.35">
      <c r="A259" s="406"/>
      <c r="B259" s="406"/>
      <c r="C259" s="406"/>
      <c r="D259" s="406"/>
      <c r="E259" s="406"/>
      <c r="F259" s="406"/>
      <c r="G259" s="406"/>
      <c r="H259" s="406"/>
      <c r="I259" s="406"/>
    </row>
    <row r="260" spans="1:9" x14ac:dyDescent="0.35">
      <c r="A260" s="406"/>
      <c r="B260" s="406"/>
      <c r="C260" s="406"/>
      <c r="D260" s="406"/>
      <c r="E260" s="406"/>
      <c r="F260" s="406"/>
      <c r="G260" s="406"/>
      <c r="H260" s="406"/>
      <c r="I260" s="406"/>
    </row>
    <row r="261" spans="1:9" x14ac:dyDescent="0.35">
      <c r="A261" s="406"/>
      <c r="B261" s="406"/>
      <c r="C261" s="406"/>
      <c r="D261" s="406"/>
      <c r="E261" s="406"/>
      <c r="F261" s="406"/>
      <c r="G261" s="406"/>
      <c r="H261" s="406"/>
      <c r="I261" s="406"/>
    </row>
    <row r="262" spans="1:9" x14ac:dyDescent="0.35">
      <c r="A262" s="406"/>
      <c r="B262" s="406"/>
      <c r="C262" s="406"/>
      <c r="D262" s="406"/>
      <c r="E262" s="406"/>
      <c r="F262" s="406"/>
      <c r="G262" s="406"/>
      <c r="H262" s="406"/>
      <c r="I262" s="406"/>
    </row>
    <row r="263" spans="1:9" x14ac:dyDescent="0.35">
      <c r="A263" s="406"/>
      <c r="B263" s="406"/>
      <c r="C263" s="406"/>
      <c r="D263" s="406"/>
      <c r="E263" s="406"/>
      <c r="F263" s="406"/>
      <c r="G263" s="406"/>
      <c r="H263" s="406"/>
      <c r="I263" s="406"/>
    </row>
    <row r="264" spans="1:9" x14ac:dyDescent="0.35">
      <c r="A264" s="406"/>
      <c r="B264" s="406"/>
      <c r="C264" s="406"/>
      <c r="D264" s="406"/>
      <c r="E264" s="406"/>
      <c r="F264" s="406"/>
      <c r="G264" s="406"/>
      <c r="H264" s="406"/>
      <c r="I264" s="406"/>
    </row>
    <row r="265" spans="1:9" x14ac:dyDescent="0.35">
      <c r="A265" s="406"/>
      <c r="B265" s="406"/>
      <c r="C265" s="406"/>
      <c r="D265" s="406"/>
      <c r="E265" s="406"/>
      <c r="F265" s="406"/>
      <c r="G265" s="406"/>
      <c r="H265" s="406"/>
      <c r="I265" s="406"/>
    </row>
    <row r="266" spans="1:9" x14ac:dyDescent="0.35">
      <c r="A266" s="406"/>
      <c r="B266" s="406"/>
      <c r="C266" s="406"/>
      <c r="D266" s="406"/>
      <c r="E266" s="406"/>
      <c r="F266" s="406"/>
      <c r="G266" s="406"/>
      <c r="H266" s="406"/>
      <c r="I266" s="406"/>
    </row>
    <row r="267" spans="1:9" x14ac:dyDescent="0.35">
      <c r="A267" s="406"/>
      <c r="B267" s="406"/>
      <c r="C267" s="406"/>
      <c r="D267" s="406"/>
      <c r="E267" s="406"/>
      <c r="F267" s="406"/>
      <c r="G267" s="406"/>
      <c r="H267" s="406"/>
      <c r="I267" s="406"/>
    </row>
    <row r="268" spans="1:9" x14ac:dyDescent="0.35">
      <c r="A268" s="406"/>
      <c r="B268" s="406"/>
      <c r="C268" s="406"/>
      <c r="D268" s="406"/>
      <c r="E268" s="406"/>
      <c r="F268" s="406"/>
      <c r="G268" s="406"/>
      <c r="H268" s="406"/>
      <c r="I268" s="406"/>
    </row>
    <row r="269" spans="1:9" x14ac:dyDescent="0.35">
      <c r="A269" s="406"/>
      <c r="B269" s="406"/>
      <c r="C269" s="406"/>
      <c r="D269" s="406"/>
      <c r="E269" s="406"/>
      <c r="F269" s="406"/>
      <c r="G269" s="406"/>
      <c r="H269" s="406"/>
      <c r="I269" s="406"/>
    </row>
    <row r="270" spans="1:9" x14ac:dyDescent="0.35">
      <c r="A270" s="406"/>
      <c r="B270" s="406"/>
      <c r="C270" s="406"/>
      <c r="D270" s="406"/>
      <c r="E270" s="406"/>
      <c r="F270" s="406"/>
      <c r="G270" s="406"/>
      <c r="H270" s="406"/>
      <c r="I270" s="406"/>
    </row>
    <row r="271" spans="1:9" x14ac:dyDescent="0.35">
      <c r="A271" s="406"/>
      <c r="B271" s="406"/>
      <c r="C271" s="406"/>
      <c r="D271" s="406"/>
      <c r="E271" s="406"/>
      <c r="F271" s="406"/>
      <c r="G271" s="406"/>
      <c r="H271" s="406"/>
      <c r="I271" s="406"/>
    </row>
    <row r="272" spans="1:9" x14ac:dyDescent="0.35">
      <c r="A272" s="406"/>
      <c r="B272" s="406"/>
      <c r="C272" s="406"/>
      <c r="D272" s="406"/>
      <c r="E272" s="406"/>
      <c r="F272" s="406"/>
      <c r="G272" s="406"/>
      <c r="H272" s="406"/>
      <c r="I272" s="406"/>
    </row>
    <row r="273" spans="1:9" x14ac:dyDescent="0.35">
      <c r="A273" s="406"/>
      <c r="B273" s="406"/>
      <c r="C273" s="406"/>
      <c r="D273" s="406"/>
      <c r="E273" s="406"/>
      <c r="F273" s="406"/>
      <c r="G273" s="406"/>
      <c r="H273" s="406"/>
      <c r="I273" s="406"/>
    </row>
    <row r="274" spans="1:9" x14ac:dyDescent="0.35">
      <c r="A274" s="406"/>
      <c r="B274" s="406"/>
      <c r="C274" s="406"/>
      <c r="D274" s="406"/>
      <c r="E274" s="406"/>
      <c r="F274" s="406"/>
      <c r="G274" s="406"/>
      <c r="H274" s="406"/>
      <c r="I274" s="406"/>
    </row>
    <row r="275" spans="1:9" x14ac:dyDescent="0.35">
      <c r="A275" s="406"/>
      <c r="B275" s="406"/>
      <c r="C275" s="406"/>
      <c r="D275" s="406"/>
      <c r="E275" s="406"/>
      <c r="F275" s="406"/>
      <c r="G275" s="406"/>
      <c r="H275" s="406"/>
      <c r="I275" s="406"/>
    </row>
    <row r="276" spans="1:9" x14ac:dyDescent="0.35">
      <c r="A276" s="406"/>
      <c r="B276" s="406"/>
      <c r="C276" s="406"/>
      <c r="D276" s="406"/>
      <c r="E276" s="406"/>
      <c r="F276" s="406"/>
      <c r="G276" s="406"/>
      <c r="H276" s="406"/>
      <c r="I276" s="406"/>
    </row>
    <row r="277" spans="1:9" x14ac:dyDescent="0.35">
      <c r="A277" s="399" t="s">
        <v>274</v>
      </c>
      <c r="B277" s="399"/>
      <c r="C277" s="399"/>
      <c r="D277" s="399"/>
      <c r="E277" s="399"/>
      <c r="F277" s="399"/>
      <c r="G277" s="399"/>
      <c r="H277" s="399"/>
      <c r="I277" s="399"/>
    </row>
    <row r="278" spans="1:9" x14ac:dyDescent="0.35">
      <c r="A278" s="399"/>
      <c r="B278" s="399"/>
      <c r="C278" s="399"/>
      <c r="D278" s="399"/>
      <c r="E278" s="399"/>
      <c r="F278" s="399"/>
      <c r="G278" s="399"/>
      <c r="H278" s="399"/>
      <c r="I278" s="399"/>
    </row>
    <row r="279" spans="1:9" x14ac:dyDescent="0.35">
      <c r="A279" s="404"/>
      <c r="B279" s="406"/>
      <c r="C279" s="406"/>
      <c r="D279" s="406"/>
      <c r="E279" s="406"/>
      <c r="F279" s="406"/>
      <c r="G279" s="406"/>
      <c r="H279" s="406"/>
      <c r="I279" s="406"/>
    </row>
    <row r="280" spans="1:9" x14ac:dyDescent="0.35">
      <c r="A280" s="406"/>
      <c r="B280" s="406"/>
      <c r="C280" s="406"/>
      <c r="D280" s="406"/>
      <c r="E280" s="406"/>
      <c r="F280" s="406"/>
      <c r="G280" s="406"/>
      <c r="H280" s="406"/>
      <c r="I280" s="406"/>
    </row>
    <row r="281" spans="1:9" x14ac:dyDescent="0.35">
      <c r="A281" s="406"/>
      <c r="B281" s="406"/>
      <c r="C281" s="406"/>
      <c r="D281" s="406"/>
      <c r="E281" s="406"/>
      <c r="F281" s="406"/>
      <c r="G281" s="406"/>
      <c r="H281" s="406"/>
      <c r="I281" s="406"/>
    </row>
    <row r="282" spans="1:9" x14ac:dyDescent="0.35">
      <c r="A282" s="406"/>
      <c r="B282" s="406"/>
      <c r="C282" s="406"/>
      <c r="D282" s="406"/>
      <c r="E282" s="406"/>
      <c r="F282" s="406"/>
      <c r="G282" s="406"/>
      <c r="H282" s="406"/>
      <c r="I282" s="406"/>
    </row>
    <row r="283" spans="1:9" x14ac:dyDescent="0.35">
      <c r="A283" s="406"/>
      <c r="B283" s="406"/>
      <c r="C283" s="406"/>
      <c r="D283" s="406"/>
      <c r="E283" s="406"/>
      <c r="F283" s="406"/>
      <c r="G283" s="406"/>
      <c r="H283" s="406"/>
      <c r="I283" s="406"/>
    </row>
    <row r="284" spans="1:9" x14ac:dyDescent="0.35">
      <c r="A284" s="406"/>
      <c r="B284" s="406"/>
      <c r="C284" s="406"/>
      <c r="D284" s="406"/>
      <c r="E284" s="406"/>
      <c r="F284" s="406"/>
      <c r="G284" s="406"/>
      <c r="H284" s="406"/>
      <c r="I284" s="406"/>
    </row>
    <row r="285" spans="1:9" x14ac:dyDescent="0.35">
      <c r="A285" s="406"/>
      <c r="B285" s="406"/>
      <c r="C285" s="406"/>
      <c r="D285" s="406"/>
      <c r="E285" s="406"/>
      <c r="F285" s="406"/>
      <c r="G285" s="406"/>
      <c r="H285" s="406"/>
      <c r="I285" s="406"/>
    </row>
    <row r="286" spans="1:9" x14ac:dyDescent="0.35">
      <c r="A286" s="406"/>
      <c r="B286" s="406"/>
      <c r="C286" s="406"/>
      <c r="D286" s="406"/>
      <c r="E286" s="406"/>
      <c r="F286" s="406"/>
      <c r="G286" s="406"/>
      <c r="H286" s="406"/>
      <c r="I286" s="406"/>
    </row>
    <row r="287" spans="1:9" x14ac:dyDescent="0.35">
      <c r="A287" s="406"/>
      <c r="B287" s="406"/>
      <c r="C287" s="406"/>
      <c r="D287" s="406"/>
      <c r="E287" s="406"/>
      <c r="F287" s="406"/>
      <c r="G287" s="406"/>
      <c r="H287" s="406"/>
      <c r="I287" s="406"/>
    </row>
    <row r="288" spans="1:9" x14ac:dyDescent="0.35">
      <c r="A288" s="406"/>
      <c r="B288" s="406"/>
      <c r="C288" s="406"/>
      <c r="D288" s="406"/>
      <c r="E288" s="406"/>
      <c r="F288" s="406"/>
      <c r="G288" s="406"/>
      <c r="H288" s="406"/>
      <c r="I288" s="406"/>
    </row>
    <row r="289" spans="1:9" x14ac:dyDescent="0.35">
      <c r="A289" s="406"/>
      <c r="B289" s="406"/>
      <c r="C289" s="406"/>
      <c r="D289" s="406"/>
      <c r="E289" s="406"/>
      <c r="F289" s="406"/>
      <c r="G289" s="406"/>
      <c r="H289" s="406"/>
      <c r="I289" s="406"/>
    </row>
    <row r="290" spans="1:9" x14ac:dyDescent="0.35">
      <c r="A290" s="406"/>
      <c r="B290" s="406"/>
      <c r="C290" s="406"/>
      <c r="D290" s="406"/>
      <c r="E290" s="406"/>
      <c r="F290" s="406"/>
      <c r="G290" s="406"/>
      <c r="H290" s="406"/>
      <c r="I290" s="406"/>
    </row>
    <row r="291" spans="1:9" x14ac:dyDescent="0.35">
      <c r="A291" s="406"/>
      <c r="B291" s="406"/>
      <c r="C291" s="406"/>
      <c r="D291" s="406"/>
      <c r="E291" s="406"/>
      <c r="F291" s="406"/>
      <c r="G291" s="406"/>
      <c r="H291" s="406"/>
      <c r="I291" s="406"/>
    </row>
    <row r="292" spans="1:9" x14ac:dyDescent="0.35">
      <c r="A292" s="406"/>
      <c r="B292" s="406"/>
      <c r="C292" s="406"/>
      <c r="D292" s="406"/>
      <c r="E292" s="406"/>
      <c r="F292" s="406"/>
      <c r="G292" s="406"/>
      <c r="H292" s="406"/>
      <c r="I292" s="406"/>
    </row>
    <row r="293" spans="1:9" x14ac:dyDescent="0.35">
      <c r="A293" s="406"/>
      <c r="B293" s="406"/>
      <c r="C293" s="406"/>
      <c r="D293" s="406"/>
      <c r="E293" s="406"/>
      <c r="F293" s="406"/>
      <c r="G293" s="406"/>
      <c r="H293" s="406"/>
      <c r="I293" s="406"/>
    </row>
    <row r="294" spans="1:9" x14ac:dyDescent="0.35">
      <c r="A294" s="406"/>
      <c r="B294" s="406"/>
      <c r="C294" s="406"/>
      <c r="D294" s="406"/>
      <c r="E294" s="406"/>
      <c r="F294" s="406"/>
      <c r="G294" s="406"/>
      <c r="H294" s="406"/>
      <c r="I294" s="406"/>
    </row>
    <row r="295" spans="1:9" x14ac:dyDescent="0.35">
      <c r="A295" s="406"/>
      <c r="B295" s="406"/>
      <c r="C295" s="406"/>
      <c r="D295" s="406"/>
      <c r="E295" s="406"/>
      <c r="F295" s="406"/>
      <c r="G295" s="406"/>
      <c r="H295" s="406"/>
      <c r="I295" s="406"/>
    </row>
    <row r="296" spans="1:9" x14ac:dyDescent="0.35">
      <c r="A296" s="406"/>
      <c r="B296" s="406"/>
      <c r="C296" s="406"/>
      <c r="D296" s="406"/>
      <c r="E296" s="406"/>
      <c r="F296" s="406"/>
      <c r="G296" s="406"/>
      <c r="H296" s="406"/>
      <c r="I296" s="406"/>
    </row>
    <row r="297" spans="1:9" x14ac:dyDescent="0.35">
      <c r="A297" s="406"/>
      <c r="B297" s="406"/>
      <c r="C297" s="406"/>
      <c r="D297" s="406"/>
      <c r="E297" s="406"/>
      <c r="F297" s="406"/>
      <c r="G297" s="406"/>
      <c r="H297" s="406"/>
      <c r="I297" s="406"/>
    </row>
    <row r="298" spans="1:9" x14ac:dyDescent="0.35">
      <c r="A298" s="406"/>
      <c r="B298" s="406"/>
      <c r="C298" s="406"/>
      <c r="D298" s="406"/>
      <c r="E298" s="406"/>
      <c r="F298" s="406"/>
      <c r="G298" s="406"/>
      <c r="H298" s="406"/>
      <c r="I298" s="406"/>
    </row>
    <row r="299" spans="1:9" x14ac:dyDescent="0.35">
      <c r="A299" s="406"/>
      <c r="B299" s="406"/>
      <c r="C299" s="406"/>
      <c r="D299" s="406"/>
      <c r="E299" s="406"/>
      <c r="F299" s="406"/>
      <c r="G299" s="406"/>
      <c r="H299" s="406"/>
      <c r="I299" s="406"/>
    </row>
    <row r="300" spans="1:9" x14ac:dyDescent="0.35">
      <c r="A300" s="406"/>
      <c r="B300" s="406"/>
      <c r="C300" s="406"/>
      <c r="D300" s="406"/>
      <c r="E300" s="406"/>
      <c r="F300" s="406"/>
      <c r="G300" s="406"/>
      <c r="H300" s="406"/>
      <c r="I300" s="406"/>
    </row>
    <row r="301" spans="1:9" x14ac:dyDescent="0.35">
      <c r="A301" s="406"/>
      <c r="B301" s="406"/>
      <c r="C301" s="406"/>
      <c r="D301" s="406"/>
      <c r="E301" s="406"/>
      <c r="F301" s="406"/>
      <c r="G301" s="406"/>
      <c r="H301" s="406"/>
      <c r="I301" s="406"/>
    </row>
    <row r="302" spans="1:9" x14ac:dyDescent="0.35">
      <c r="A302" s="406"/>
      <c r="B302" s="406"/>
      <c r="C302" s="406"/>
      <c r="D302" s="406"/>
      <c r="E302" s="406"/>
      <c r="F302" s="406"/>
      <c r="G302" s="406"/>
      <c r="H302" s="406"/>
      <c r="I302" s="406"/>
    </row>
    <row r="303" spans="1:9" x14ac:dyDescent="0.35">
      <c r="A303" s="406"/>
      <c r="B303" s="406"/>
      <c r="C303" s="406"/>
      <c r="D303" s="406"/>
      <c r="E303" s="406"/>
      <c r="F303" s="406"/>
      <c r="G303" s="406"/>
      <c r="H303" s="406"/>
      <c r="I303" s="406"/>
    </row>
    <row r="304" spans="1:9" x14ac:dyDescent="0.35">
      <c r="A304" s="406"/>
      <c r="B304" s="406"/>
      <c r="C304" s="406"/>
      <c r="D304" s="406"/>
      <c r="E304" s="406"/>
      <c r="F304" s="406"/>
      <c r="G304" s="406"/>
      <c r="H304" s="406"/>
      <c r="I304" s="406"/>
    </row>
    <row r="305" spans="1:9" x14ac:dyDescent="0.35">
      <c r="A305" s="406"/>
      <c r="B305" s="406"/>
      <c r="C305" s="406"/>
      <c r="D305" s="406"/>
      <c r="E305" s="406"/>
      <c r="F305" s="406"/>
      <c r="G305" s="406"/>
      <c r="H305" s="406"/>
      <c r="I305" s="406"/>
    </row>
    <row r="306" spans="1:9" x14ac:dyDescent="0.35">
      <c r="A306" s="406"/>
      <c r="B306" s="406"/>
      <c r="C306" s="406"/>
      <c r="D306" s="406"/>
      <c r="E306" s="406"/>
      <c r="F306" s="406"/>
      <c r="G306" s="406"/>
      <c r="H306" s="406"/>
      <c r="I306" s="406"/>
    </row>
    <row r="307" spans="1:9" x14ac:dyDescent="0.35">
      <c r="A307" s="406"/>
      <c r="B307" s="406"/>
      <c r="C307" s="406"/>
      <c r="D307" s="406"/>
      <c r="E307" s="406"/>
      <c r="F307" s="406"/>
      <c r="G307" s="406"/>
      <c r="H307" s="406"/>
      <c r="I307" s="406"/>
    </row>
    <row r="308" spans="1:9" x14ac:dyDescent="0.35">
      <c r="A308" s="406"/>
      <c r="B308" s="406"/>
      <c r="C308" s="406"/>
      <c r="D308" s="406"/>
      <c r="E308" s="406"/>
      <c r="F308" s="406"/>
      <c r="G308" s="406"/>
      <c r="H308" s="406"/>
      <c r="I308" s="406"/>
    </row>
    <row r="309" spans="1:9" x14ac:dyDescent="0.35">
      <c r="A309" s="406"/>
      <c r="B309" s="406"/>
      <c r="C309" s="406"/>
      <c r="D309" s="406"/>
      <c r="E309" s="406"/>
      <c r="F309" s="406"/>
      <c r="G309" s="406"/>
      <c r="H309" s="406"/>
      <c r="I309" s="406"/>
    </row>
    <row r="310" spans="1:9" x14ac:dyDescent="0.35">
      <c r="A310" s="406"/>
      <c r="B310" s="406"/>
      <c r="C310" s="406"/>
      <c r="D310" s="406"/>
      <c r="E310" s="406"/>
      <c r="F310" s="406"/>
      <c r="G310" s="406"/>
      <c r="H310" s="406"/>
      <c r="I310" s="406"/>
    </row>
    <row r="311" spans="1:9" x14ac:dyDescent="0.35">
      <c r="A311" s="406"/>
      <c r="B311" s="406"/>
      <c r="C311" s="406"/>
      <c r="D311" s="406"/>
      <c r="E311" s="406"/>
      <c r="F311" s="406"/>
      <c r="G311" s="406"/>
      <c r="H311" s="406"/>
      <c r="I311" s="406"/>
    </row>
    <row r="312" spans="1:9" x14ac:dyDescent="0.35">
      <c r="A312" s="406"/>
      <c r="B312" s="406"/>
      <c r="C312" s="406"/>
      <c r="D312" s="406"/>
      <c r="E312" s="406"/>
      <c r="F312" s="406"/>
      <c r="G312" s="406"/>
      <c r="H312" s="406"/>
      <c r="I312" s="406"/>
    </row>
    <row r="313" spans="1:9" x14ac:dyDescent="0.35">
      <c r="A313" s="406"/>
      <c r="B313" s="406"/>
      <c r="C313" s="406"/>
      <c r="D313" s="406"/>
      <c r="E313" s="406"/>
      <c r="F313" s="406"/>
      <c r="G313" s="406"/>
      <c r="H313" s="406"/>
      <c r="I313" s="406"/>
    </row>
    <row r="314" spans="1:9" x14ac:dyDescent="0.35">
      <c r="A314" s="406"/>
      <c r="B314" s="406"/>
      <c r="C314" s="406"/>
      <c r="D314" s="406"/>
      <c r="E314" s="406"/>
      <c r="F314" s="406"/>
      <c r="G314" s="406"/>
      <c r="H314" s="406"/>
      <c r="I314" s="406"/>
    </row>
    <row r="315" spans="1:9" x14ac:dyDescent="0.35">
      <c r="A315" s="406"/>
      <c r="B315" s="406"/>
      <c r="C315" s="406"/>
      <c r="D315" s="406"/>
      <c r="E315" s="406"/>
      <c r="F315" s="406"/>
      <c r="G315" s="406"/>
      <c r="H315" s="406"/>
      <c r="I315" s="406"/>
    </row>
    <row r="316" spans="1:9" x14ac:dyDescent="0.35">
      <c r="A316" s="406"/>
      <c r="B316" s="406"/>
      <c r="C316" s="406"/>
      <c r="D316" s="406"/>
      <c r="E316" s="406"/>
      <c r="F316" s="406"/>
      <c r="G316" s="406"/>
      <c r="H316" s="406"/>
      <c r="I316" s="406"/>
    </row>
    <row r="317" spans="1:9" x14ac:dyDescent="0.35">
      <c r="A317" s="406"/>
      <c r="B317" s="406"/>
      <c r="C317" s="406"/>
      <c r="D317" s="406"/>
      <c r="E317" s="406"/>
      <c r="F317" s="406"/>
      <c r="G317" s="406"/>
      <c r="H317" s="406"/>
      <c r="I317" s="406"/>
    </row>
    <row r="318" spans="1:9" x14ac:dyDescent="0.35">
      <c r="A318" s="406"/>
      <c r="B318" s="406"/>
      <c r="C318" s="406"/>
      <c r="D318" s="406"/>
      <c r="E318" s="406"/>
      <c r="F318" s="406"/>
      <c r="G318" s="406"/>
      <c r="H318" s="406"/>
      <c r="I318" s="406"/>
    </row>
    <row r="319" spans="1:9" x14ac:dyDescent="0.35">
      <c r="A319" s="406"/>
      <c r="B319" s="406"/>
      <c r="C319" s="406"/>
      <c r="D319" s="406"/>
      <c r="E319" s="406"/>
      <c r="F319" s="406"/>
      <c r="G319" s="406"/>
      <c r="H319" s="406"/>
      <c r="I319" s="406"/>
    </row>
    <row r="320" spans="1:9" x14ac:dyDescent="0.35">
      <c r="A320" s="406"/>
      <c r="B320" s="406"/>
      <c r="C320" s="406"/>
      <c r="D320" s="406"/>
      <c r="E320" s="406"/>
      <c r="F320" s="406"/>
      <c r="G320" s="406"/>
      <c r="H320" s="406"/>
      <c r="I320" s="406"/>
    </row>
    <row r="321" spans="1:9" x14ac:dyDescent="0.35">
      <c r="A321" s="406"/>
      <c r="B321" s="406"/>
      <c r="C321" s="406"/>
      <c r="D321" s="406"/>
      <c r="E321" s="406"/>
      <c r="F321" s="406"/>
      <c r="G321" s="406"/>
      <c r="H321" s="406"/>
      <c r="I321" s="406"/>
    </row>
    <row r="322" spans="1:9" x14ac:dyDescent="0.35">
      <c r="A322" s="406"/>
      <c r="B322" s="406"/>
      <c r="C322" s="406"/>
      <c r="D322" s="406"/>
      <c r="E322" s="406"/>
      <c r="F322" s="406"/>
      <c r="G322" s="406"/>
      <c r="H322" s="406"/>
      <c r="I322" s="406"/>
    </row>
    <row r="323" spans="1:9" x14ac:dyDescent="0.35">
      <c r="A323" s="406"/>
      <c r="B323" s="406"/>
      <c r="C323" s="406"/>
      <c r="D323" s="406"/>
      <c r="E323" s="406"/>
      <c r="F323" s="406"/>
      <c r="G323" s="406"/>
      <c r="H323" s="406"/>
      <c r="I323" s="406"/>
    </row>
    <row r="324" spans="1:9" x14ac:dyDescent="0.35">
      <c r="A324" s="406"/>
      <c r="B324" s="406"/>
      <c r="C324" s="406"/>
      <c r="D324" s="406"/>
      <c r="E324" s="406"/>
      <c r="F324" s="406"/>
      <c r="G324" s="406"/>
      <c r="H324" s="406"/>
      <c r="I324" s="406"/>
    </row>
    <row r="325" spans="1:9" x14ac:dyDescent="0.35">
      <c r="A325" s="406"/>
      <c r="B325" s="406"/>
      <c r="C325" s="406"/>
      <c r="D325" s="406"/>
      <c r="E325" s="406"/>
      <c r="F325" s="406"/>
      <c r="G325" s="406"/>
      <c r="H325" s="406"/>
      <c r="I325" s="406"/>
    </row>
    <row r="326" spans="1:9" x14ac:dyDescent="0.35">
      <c r="A326" s="406"/>
      <c r="B326" s="406"/>
      <c r="C326" s="406"/>
      <c r="D326" s="406"/>
      <c r="E326" s="406"/>
      <c r="F326" s="406"/>
      <c r="G326" s="406"/>
      <c r="H326" s="406"/>
      <c r="I326" s="406"/>
    </row>
    <row r="327" spans="1:9" x14ac:dyDescent="0.35">
      <c r="A327" s="406"/>
      <c r="B327" s="406"/>
      <c r="C327" s="406"/>
      <c r="D327" s="406"/>
      <c r="E327" s="406"/>
      <c r="F327" s="406"/>
      <c r="G327" s="406"/>
      <c r="H327" s="406"/>
      <c r="I327" s="406"/>
    </row>
    <row r="328" spans="1:9" x14ac:dyDescent="0.35">
      <c r="A328" s="406"/>
      <c r="B328" s="406"/>
      <c r="C328" s="406"/>
      <c r="D328" s="406"/>
      <c r="E328" s="406"/>
      <c r="F328" s="406"/>
      <c r="G328" s="406"/>
      <c r="H328" s="406"/>
      <c r="I328" s="406"/>
    </row>
    <row r="329" spans="1:9" x14ac:dyDescent="0.35">
      <c r="A329" s="406"/>
      <c r="B329" s="406"/>
      <c r="C329" s="406"/>
      <c r="D329" s="406"/>
      <c r="E329" s="406"/>
      <c r="F329" s="406"/>
      <c r="G329" s="406"/>
      <c r="H329" s="406"/>
      <c r="I329" s="406"/>
    </row>
    <row r="330" spans="1:9" x14ac:dyDescent="0.35">
      <c r="A330" s="406"/>
      <c r="B330" s="406"/>
      <c r="C330" s="406"/>
      <c r="D330" s="406"/>
      <c r="E330" s="406"/>
      <c r="F330" s="406"/>
      <c r="G330" s="406"/>
      <c r="H330" s="406"/>
      <c r="I330" s="406"/>
    </row>
    <row r="331" spans="1:9" x14ac:dyDescent="0.35">
      <c r="A331" s="406"/>
      <c r="B331" s="406"/>
      <c r="C331" s="406"/>
      <c r="D331" s="406"/>
      <c r="E331" s="406"/>
      <c r="F331" s="406"/>
      <c r="G331" s="406"/>
      <c r="H331" s="406"/>
      <c r="I331" s="406"/>
    </row>
    <row r="332" spans="1:9" x14ac:dyDescent="0.35">
      <c r="A332" s="406"/>
      <c r="B332" s="406"/>
      <c r="C332" s="406"/>
      <c r="D332" s="406"/>
      <c r="E332" s="406"/>
      <c r="F332" s="406"/>
      <c r="G332" s="406"/>
      <c r="H332" s="406"/>
      <c r="I332" s="406"/>
    </row>
    <row r="333" spans="1:9" x14ac:dyDescent="0.35">
      <c r="A333" s="399" t="s">
        <v>275</v>
      </c>
      <c r="B333" s="399"/>
      <c r="C333" s="399"/>
      <c r="D333" s="399"/>
      <c r="E333" s="399"/>
      <c r="F333" s="399"/>
      <c r="G333" s="399"/>
      <c r="H333" s="399"/>
      <c r="I333" s="399"/>
    </row>
    <row r="334" spans="1:9" x14ac:dyDescent="0.35">
      <c r="A334" s="399"/>
      <c r="B334" s="399"/>
      <c r="C334" s="399"/>
      <c r="D334" s="399"/>
      <c r="E334" s="399"/>
      <c r="F334" s="399"/>
      <c r="G334" s="399"/>
      <c r="H334" s="399"/>
      <c r="I334" s="399"/>
    </row>
    <row r="335" spans="1:9" ht="12.75" customHeight="1" x14ac:dyDescent="0.35">
      <c r="A335" s="399"/>
      <c r="B335" s="399"/>
      <c r="C335" s="399"/>
      <c r="D335" s="399"/>
      <c r="E335" s="399"/>
      <c r="F335" s="399"/>
      <c r="G335" s="399"/>
      <c r="H335" s="399"/>
      <c r="I335" s="399"/>
    </row>
    <row r="336" spans="1:9" x14ac:dyDescent="0.35">
      <c r="A336" s="404"/>
      <c r="B336" s="406"/>
      <c r="C336" s="406"/>
      <c r="D336" s="406"/>
      <c r="E336" s="406"/>
      <c r="F336" s="406"/>
      <c r="G336" s="406"/>
      <c r="H336" s="406"/>
      <c r="I336" s="406"/>
    </row>
    <row r="337" spans="1:9" x14ac:dyDescent="0.35">
      <c r="A337" s="406"/>
      <c r="B337" s="406"/>
      <c r="C337" s="406"/>
      <c r="D337" s="406"/>
      <c r="E337" s="406"/>
      <c r="F337" s="406"/>
      <c r="G337" s="406"/>
      <c r="H337" s="406"/>
      <c r="I337" s="406"/>
    </row>
    <row r="338" spans="1:9" x14ac:dyDescent="0.35">
      <c r="A338" s="406"/>
      <c r="B338" s="406"/>
      <c r="C338" s="406"/>
      <c r="D338" s="406"/>
      <c r="E338" s="406"/>
      <c r="F338" s="406"/>
      <c r="G338" s="406"/>
      <c r="H338" s="406"/>
      <c r="I338" s="406"/>
    </row>
    <row r="339" spans="1:9" x14ac:dyDescent="0.35">
      <c r="A339" s="406"/>
      <c r="B339" s="406"/>
      <c r="C339" s="406"/>
      <c r="D339" s="406"/>
      <c r="E339" s="406"/>
      <c r="F339" s="406"/>
      <c r="G339" s="406"/>
      <c r="H339" s="406"/>
      <c r="I339" s="406"/>
    </row>
    <row r="340" spans="1:9" x14ac:dyDescent="0.35">
      <c r="A340" s="406"/>
      <c r="B340" s="406"/>
      <c r="C340" s="406"/>
      <c r="D340" s="406"/>
      <c r="E340" s="406"/>
      <c r="F340" s="406"/>
      <c r="G340" s="406"/>
      <c r="H340" s="406"/>
      <c r="I340" s="406"/>
    </row>
    <row r="341" spans="1:9" x14ac:dyDescent="0.35">
      <c r="A341" s="406"/>
      <c r="B341" s="406"/>
      <c r="C341" s="406"/>
      <c r="D341" s="406"/>
      <c r="E341" s="406"/>
      <c r="F341" s="406"/>
      <c r="G341" s="406"/>
      <c r="H341" s="406"/>
      <c r="I341" s="406"/>
    </row>
    <row r="342" spans="1:9" x14ac:dyDescent="0.35">
      <c r="A342" s="406"/>
      <c r="B342" s="406"/>
      <c r="C342" s="406"/>
      <c r="D342" s="406"/>
      <c r="E342" s="406"/>
      <c r="F342" s="406"/>
      <c r="G342" s="406"/>
      <c r="H342" s="406"/>
      <c r="I342" s="406"/>
    </row>
    <row r="343" spans="1:9" x14ac:dyDescent="0.35">
      <c r="A343" s="406"/>
      <c r="B343" s="406"/>
      <c r="C343" s="406"/>
      <c r="D343" s="406"/>
      <c r="E343" s="406"/>
      <c r="F343" s="406"/>
      <c r="G343" s="406"/>
      <c r="H343" s="406"/>
      <c r="I343" s="406"/>
    </row>
    <row r="344" spans="1:9" x14ac:dyDescent="0.35">
      <c r="A344" s="406"/>
      <c r="B344" s="406"/>
      <c r="C344" s="406"/>
      <c r="D344" s="406"/>
      <c r="E344" s="406"/>
      <c r="F344" s="406"/>
      <c r="G344" s="406"/>
      <c r="H344" s="406"/>
      <c r="I344" s="406"/>
    </row>
    <row r="345" spans="1:9" x14ac:dyDescent="0.35">
      <c r="A345" s="406"/>
      <c r="B345" s="406"/>
      <c r="C345" s="406"/>
      <c r="D345" s="406"/>
      <c r="E345" s="406"/>
      <c r="F345" s="406"/>
      <c r="G345" s="406"/>
      <c r="H345" s="406"/>
      <c r="I345" s="406"/>
    </row>
    <row r="346" spans="1:9" x14ac:dyDescent="0.35">
      <c r="A346" s="406"/>
      <c r="B346" s="406"/>
      <c r="C346" s="406"/>
      <c r="D346" s="406"/>
      <c r="E346" s="406"/>
      <c r="F346" s="406"/>
      <c r="G346" s="406"/>
      <c r="H346" s="406"/>
      <c r="I346" s="406"/>
    </row>
    <row r="347" spans="1:9" x14ac:dyDescent="0.35">
      <c r="A347" s="406"/>
      <c r="B347" s="406"/>
      <c r="C347" s="406"/>
      <c r="D347" s="406"/>
      <c r="E347" s="406"/>
      <c r="F347" s="406"/>
      <c r="G347" s="406"/>
      <c r="H347" s="406"/>
      <c r="I347" s="406"/>
    </row>
    <row r="348" spans="1:9" x14ac:dyDescent="0.35">
      <c r="A348" s="406"/>
      <c r="B348" s="406"/>
      <c r="C348" s="406"/>
      <c r="D348" s="406"/>
      <c r="E348" s="406"/>
      <c r="F348" s="406"/>
      <c r="G348" s="406"/>
      <c r="H348" s="406"/>
      <c r="I348" s="406"/>
    </row>
    <row r="349" spans="1:9" x14ac:dyDescent="0.35">
      <c r="A349" s="406"/>
      <c r="B349" s="406"/>
      <c r="C349" s="406"/>
      <c r="D349" s="406"/>
      <c r="E349" s="406"/>
      <c r="F349" s="406"/>
      <c r="G349" s="406"/>
      <c r="H349" s="406"/>
      <c r="I349" s="406"/>
    </row>
    <row r="350" spans="1:9" x14ac:dyDescent="0.35">
      <c r="A350" s="406"/>
      <c r="B350" s="406"/>
      <c r="C350" s="406"/>
      <c r="D350" s="406"/>
      <c r="E350" s="406"/>
      <c r="F350" s="406"/>
      <c r="G350" s="406"/>
      <c r="H350" s="406"/>
      <c r="I350" s="406"/>
    </row>
    <row r="351" spans="1:9" x14ac:dyDescent="0.35">
      <c r="A351" s="406"/>
      <c r="B351" s="406"/>
      <c r="C351" s="406"/>
      <c r="D351" s="406"/>
      <c r="E351" s="406"/>
      <c r="F351" s="406"/>
      <c r="G351" s="406"/>
      <c r="H351" s="406"/>
      <c r="I351" s="406"/>
    </row>
    <row r="352" spans="1:9" x14ac:dyDescent="0.35">
      <c r="A352" s="406"/>
      <c r="B352" s="406"/>
      <c r="C352" s="406"/>
      <c r="D352" s="406"/>
      <c r="E352" s="406"/>
      <c r="F352" s="406"/>
      <c r="G352" s="406"/>
      <c r="H352" s="406"/>
      <c r="I352" s="406"/>
    </row>
    <row r="353" spans="1:9" x14ac:dyDescent="0.35">
      <c r="A353" s="406"/>
      <c r="B353" s="406"/>
      <c r="C353" s="406"/>
      <c r="D353" s="406"/>
      <c r="E353" s="406"/>
      <c r="F353" s="406"/>
      <c r="G353" s="406"/>
      <c r="H353" s="406"/>
      <c r="I353" s="406"/>
    </row>
    <row r="354" spans="1:9" x14ac:dyDescent="0.35">
      <c r="A354" s="406"/>
      <c r="B354" s="406"/>
      <c r="C354" s="406"/>
      <c r="D354" s="406"/>
      <c r="E354" s="406"/>
      <c r="F354" s="406"/>
      <c r="G354" s="406"/>
      <c r="H354" s="406"/>
      <c r="I354" s="406"/>
    </row>
    <row r="355" spans="1:9" x14ac:dyDescent="0.35">
      <c r="A355" s="406"/>
      <c r="B355" s="406"/>
      <c r="C355" s="406"/>
      <c r="D355" s="406"/>
      <c r="E355" s="406"/>
      <c r="F355" s="406"/>
      <c r="G355" s="406"/>
      <c r="H355" s="406"/>
      <c r="I355" s="406"/>
    </row>
    <row r="356" spans="1:9" x14ac:dyDescent="0.35">
      <c r="A356" s="406"/>
      <c r="B356" s="406"/>
      <c r="C356" s="406"/>
      <c r="D356" s="406"/>
      <c r="E356" s="406"/>
      <c r="F356" s="406"/>
      <c r="G356" s="406"/>
      <c r="H356" s="406"/>
      <c r="I356" s="406"/>
    </row>
    <row r="357" spans="1:9" x14ac:dyDescent="0.35">
      <c r="A357" s="406"/>
      <c r="B357" s="406"/>
      <c r="C357" s="406"/>
      <c r="D357" s="406"/>
      <c r="E357" s="406"/>
      <c r="F357" s="406"/>
      <c r="G357" s="406"/>
      <c r="H357" s="406"/>
      <c r="I357" s="406"/>
    </row>
    <row r="358" spans="1:9" x14ac:dyDescent="0.35">
      <c r="A358" s="406"/>
      <c r="B358" s="406"/>
      <c r="C358" s="406"/>
      <c r="D358" s="406"/>
      <c r="E358" s="406"/>
      <c r="F358" s="406"/>
      <c r="G358" s="406"/>
      <c r="H358" s="406"/>
      <c r="I358" s="406"/>
    </row>
    <row r="359" spans="1:9" x14ac:dyDescent="0.35">
      <c r="A359" s="406"/>
      <c r="B359" s="406"/>
      <c r="C359" s="406"/>
      <c r="D359" s="406"/>
      <c r="E359" s="406"/>
      <c r="F359" s="406"/>
      <c r="G359" s="406"/>
      <c r="H359" s="406"/>
      <c r="I359" s="406"/>
    </row>
    <row r="360" spans="1:9" x14ac:dyDescent="0.35">
      <c r="A360" s="406"/>
      <c r="B360" s="406"/>
      <c r="C360" s="406"/>
      <c r="D360" s="406"/>
      <c r="E360" s="406"/>
      <c r="F360" s="406"/>
      <c r="G360" s="406"/>
      <c r="H360" s="406"/>
      <c r="I360" s="406"/>
    </row>
    <row r="361" spans="1:9" x14ac:dyDescent="0.35">
      <c r="A361" s="406"/>
      <c r="B361" s="406"/>
      <c r="C361" s="406"/>
      <c r="D361" s="406"/>
      <c r="E361" s="406"/>
      <c r="F361" s="406"/>
      <c r="G361" s="406"/>
      <c r="H361" s="406"/>
      <c r="I361" s="406"/>
    </row>
    <row r="362" spans="1:9" x14ac:dyDescent="0.35">
      <c r="A362" s="406"/>
      <c r="B362" s="406"/>
      <c r="C362" s="406"/>
      <c r="D362" s="406"/>
      <c r="E362" s="406"/>
      <c r="F362" s="406"/>
      <c r="G362" s="406"/>
      <c r="H362" s="406"/>
      <c r="I362" s="406"/>
    </row>
    <row r="363" spans="1:9" x14ac:dyDescent="0.35">
      <c r="A363" s="406"/>
      <c r="B363" s="406"/>
      <c r="C363" s="406"/>
      <c r="D363" s="406"/>
      <c r="E363" s="406"/>
      <c r="F363" s="406"/>
      <c r="G363" s="406"/>
      <c r="H363" s="406"/>
      <c r="I363" s="406"/>
    </row>
    <row r="364" spans="1:9" x14ac:dyDescent="0.35">
      <c r="A364" s="406"/>
      <c r="B364" s="406"/>
      <c r="C364" s="406"/>
      <c r="D364" s="406"/>
      <c r="E364" s="406"/>
      <c r="F364" s="406"/>
      <c r="G364" s="406"/>
      <c r="H364" s="406"/>
      <c r="I364" s="406"/>
    </row>
    <row r="365" spans="1:9" x14ac:dyDescent="0.35">
      <c r="A365" s="406"/>
      <c r="B365" s="406"/>
      <c r="C365" s="406"/>
      <c r="D365" s="406"/>
      <c r="E365" s="406"/>
      <c r="F365" s="406"/>
      <c r="G365" s="406"/>
      <c r="H365" s="406"/>
      <c r="I365" s="406"/>
    </row>
    <row r="366" spans="1:9" x14ac:dyDescent="0.35">
      <c r="A366" s="406"/>
      <c r="B366" s="406"/>
      <c r="C366" s="406"/>
      <c r="D366" s="406"/>
      <c r="E366" s="406"/>
      <c r="F366" s="406"/>
      <c r="G366" s="406"/>
      <c r="H366" s="406"/>
      <c r="I366" s="406"/>
    </row>
    <row r="367" spans="1:9" x14ac:dyDescent="0.35">
      <c r="A367" s="406"/>
      <c r="B367" s="406"/>
      <c r="C367" s="406"/>
      <c r="D367" s="406"/>
      <c r="E367" s="406"/>
      <c r="F367" s="406"/>
      <c r="G367" s="406"/>
      <c r="H367" s="406"/>
      <c r="I367" s="406"/>
    </row>
    <row r="368" spans="1:9" x14ac:dyDescent="0.35">
      <c r="A368" s="406"/>
      <c r="B368" s="406"/>
      <c r="C368" s="406"/>
      <c r="D368" s="406"/>
      <c r="E368" s="406"/>
      <c r="F368" s="406"/>
      <c r="G368" s="406"/>
      <c r="H368" s="406"/>
      <c r="I368" s="406"/>
    </row>
    <row r="369" spans="1:9" x14ac:dyDescent="0.35">
      <c r="A369" s="406"/>
      <c r="B369" s="406"/>
      <c r="C369" s="406"/>
      <c r="D369" s="406"/>
      <c r="E369" s="406"/>
      <c r="F369" s="406"/>
      <c r="G369" s="406"/>
      <c r="H369" s="406"/>
      <c r="I369" s="406"/>
    </row>
    <row r="370" spans="1:9" x14ac:dyDescent="0.35">
      <c r="A370" s="406"/>
      <c r="B370" s="406"/>
      <c r="C370" s="406"/>
      <c r="D370" s="406"/>
      <c r="E370" s="406"/>
      <c r="F370" s="406"/>
      <c r="G370" s="406"/>
      <c r="H370" s="406"/>
      <c r="I370" s="406"/>
    </row>
    <row r="371" spans="1:9" x14ac:dyDescent="0.35">
      <c r="A371" s="406"/>
      <c r="B371" s="406"/>
      <c r="C371" s="406"/>
      <c r="D371" s="406"/>
      <c r="E371" s="406"/>
      <c r="F371" s="406"/>
      <c r="G371" s="406"/>
      <c r="H371" s="406"/>
      <c r="I371" s="406"/>
    </row>
    <row r="372" spans="1:9" x14ac:dyDescent="0.35">
      <c r="A372" s="406"/>
      <c r="B372" s="406"/>
      <c r="C372" s="406"/>
      <c r="D372" s="406"/>
      <c r="E372" s="406"/>
      <c r="F372" s="406"/>
      <c r="G372" s="406"/>
      <c r="H372" s="406"/>
      <c r="I372" s="406"/>
    </row>
    <row r="373" spans="1:9" x14ac:dyDescent="0.35">
      <c r="A373" s="406"/>
      <c r="B373" s="406"/>
      <c r="C373" s="406"/>
      <c r="D373" s="406"/>
      <c r="E373" s="406"/>
      <c r="F373" s="406"/>
      <c r="G373" s="406"/>
      <c r="H373" s="406"/>
      <c r="I373" s="406"/>
    </row>
    <row r="374" spans="1:9" x14ac:dyDescent="0.35">
      <c r="A374" s="406"/>
      <c r="B374" s="406"/>
      <c r="C374" s="406"/>
      <c r="D374" s="406"/>
      <c r="E374" s="406"/>
      <c r="F374" s="406"/>
      <c r="G374" s="406"/>
      <c r="H374" s="406"/>
      <c r="I374" s="406"/>
    </row>
    <row r="375" spans="1:9" x14ac:dyDescent="0.35">
      <c r="A375" s="406"/>
      <c r="B375" s="406"/>
      <c r="C375" s="406"/>
      <c r="D375" s="406"/>
      <c r="E375" s="406"/>
      <c r="F375" s="406"/>
      <c r="G375" s="406"/>
      <c r="H375" s="406"/>
      <c r="I375" s="406"/>
    </row>
    <row r="376" spans="1:9" x14ac:dyDescent="0.35">
      <c r="A376" s="406"/>
      <c r="B376" s="406"/>
      <c r="C376" s="406"/>
      <c r="D376" s="406"/>
      <c r="E376" s="406"/>
      <c r="F376" s="406"/>
      <c r="G376" s="406"/>
      <c r="H376" s="406"/>
      <c r="I376" s="406"/>
    </row>
    <row r="377" spans="1:9" x14ac:dyDescent="0.35">
      <c r="A377" s="406"/>
      <c r="B377" s="406"/>
      <c r="C377" s="406"/>
      <c r="D377" s="406"/>
      <c r="E377" s="406"/>
      <c r="F377" s="406"/>
      <c r="G377" s="406"/>
      <c r="H377" s="406"/>
      <c r="I377" s="406"/>
    </row>
    <row r="378" spans="1:9" x14ac:dyDescent="0.35">
      <c r="A378" s="406"/>
      <c r="B378" s="406"/>
      <c r="C378" s="406"/>
      <c r="D378" s="406"/>
      <c r="E378" s="406"/>
      <c r="F378" s="406"/>
      <c r="G378" s="406"/>
      <c r="H378" s="406"/>
      <c r="I378" s="406"/>
    </row>
    <row r="379" spans="1:9" x14ac:dyDescent="0.35">
      <c r="A379" s="406"/>
      <c r="B379" s="406"/>
      <c r="C379" s="406"/>
      <c r="D379" s="406"/>
      <c r="E379" s="406"/>
      <c r="F379" s="406"/>
      <c r="G379" s="406"/>
      <c r="H379" s="406"/>
      <c r="I379" s="406"/>
    </row>
    <row r="380" spans="1:9" x14ac:dyDescent="0.35">
      <c r="A380" s="406"/>
      <c r="B380" s="406"/>
      <c r="C380" s="406"/>
      <c r="D380" s="406"/>
      <c r="E380" s="406"/>
      <c r="F380" s="406"/>
      <c r="G380" s="406"/>
      <c r="H380" s="406"/>
      <c r="I380" s="406"/>
    </row>
    <row r="381" spans="1:9" x14ac:dyDescent="0.35">
      <c r="A381" s="406"/>
      <c r="B381" s="406"/>
      <c r="C381" s="406"/>
      <c r="D381" s="406"/>
      <c r="E381" s="406"/>
      <c r="F381" s="406"/>
      <c r="G381" s="406"/>
      <c r="H381" s="406"/>
      <c r="I381" s="406"/>
    </row>
    <row r="382" spans="1:9" x14ac:dyDescent="0.35">
      <c r="A382" s="406"/>
      <c r="B382" s="406"/>
      <c r="C382" s="406"/>
      <c r="D382" s="406"/>
      <c r="E382" s="406"/>
      <c r="F382" s="406"/>
      <c r="G382" s="406"/>
      <c r="H382" s="406"/>
      <c r="I382" s="406"/>
    </row>
    <row r="383" spans="1:9" x14ac:dyDescent="0.35">
      <c r="A383" s="406"/>
      <c r="B383" s="406"/>
      <c r="C383" s="406"/>
      <c r="D383" s="406"/>
      <c r="E383" s="406"/>
      <c r="F383" s="406"/>
      <c r="G383" s="406"/>
      <c r="H383" s="406"/>
      <c r="I383" s="406"/>
    </row>
    <row r="384" spans="1:9" x14ac:dyDescent="0.35">
      <c r="A384" s="406"/>
      <c r="B384" s="406"/>
      <c r="C384" s="406"/>
      <c r="D384" s="406"/>
      <c r="E384" s="406"/>
      <c r="F384" s="406"/>
      <c r="G384" s="406"/>
      <c r="H384" s="406"/>
      <c r="I384" s="406"/>
    </row>
    <row r="385" spans="1:9" x14ac:dyDescent="0.35">
      <c r="A385" s="406"/>
      <c r="B385" s="406"/>
      <c r="C385" s="406"/>
      <c r="D385" s="406"/>
      <c r="E385" s="406"/>
      <c r="F385" s="406"/>
      <c r="G385" s="406"/>
      <c r="H385" s="406"/>
      <c r="I385" s="406"/>
    </row>
    <row r="386" spans="1:9" x14ac:dyDescent="0.35">
      <c r="A386" s="406"/>
      <c r="B386" s="406"/>
      <c r="C386" s="406"/>
      <c r="D386" s="406"/>
      <c r="E386" s="406"/>
      <c r="F386" s="406"/>
      <c r="G386" s="406"/>
      <c r="H386" s="406"/>
      <c r="I386" s="406"/>
    </row>
    <row r="387" spans="1:9" x14ac:dyDescent="0.35">
      <c r="A387" s="406"/>
      <c r="B387" s="406"/>
      <c r="C387" s="406"/>
      <c r="D387" s="406"/>
      <c r="E387" s="406"/>
      <c r="F387" s="406"/>
      <c r="G387" s="406"/>
      <c r="H387" s="406"/>
      <c r="I387" s="406"/>
    </row>
    <row r="388" spans="1:9" x14ac:dyDescent="0.35">
      <c r="A388" s="406"/>
      <c r="B388" s="406"/>
      <c r="C388" s="406"/>
      <c r="D388" s="406"/>
      <c r="E388" s="406"/>
      <c r="F388" s="406"/>
      <c r="G388" s="406"/>
      <c r="H388" s="406"/>
      <c r="I388" s="406"/>
    </row>
    <row r="389" spans="1:9" x14ac:dyDescent="0.35">
      <c r="A389" s="406"/>
      <c r="B389" s="406"/>
      <c r="C389" s="406"/>
      <c r="D389" s="406"/>
      <c r="E389" s="406"/>
      <c r="F389" s="406"/>
      <c r="G389" s="406"/>
      <c r="H389" s="406"/>
      <c r="I389" s="406"/>
    </row>
    <row r="390" spans="1:9" x14ac:dyDescent="0.35">
      <c r="A390" s="406"/>
      <c r="B390" s="406"/>
      <c r="C390" s="406"/>
      <c r="D390" s="406"/>
      <c r="E390" s="406"/>
      <c r="F390" s="406"/>
      <c r="G390" s="406"/>
      <c r="H390" s="406"/>
      <c r="I390" s="406"/>
    </row>
    <row r="391" spans="1:9" x14ac:dyDescent="0.35">
      <c r="A391" s="399" t="s">
        <v>276</v>
      </c>
      <c r="B391" s="399"/>
      <c r="C391" s="399"/>
      <c r="D391" s="399"/>
      <c r="E391" s="399"/>
      <c r="F391" s="399"/>
      <c r="G391" s="399"/>
      <c r="H391" s="399"/>
      <c r="I391" s="399"/>
    </row>
    <row r="392" spans="1:9" x14ac:dyDescent="0.35">
      <c r="A392" s="399"/>
      <c r="B392" s="399"/>
      <c r="C392" s="399"/>
      <c r="D392" s="399"/>
      <c r="E392" s="399"/>
      <c r="F392" s="399"/>
      <c r="G392" s="399"/>
      <c r="H392" s="399"/>
      <c r="I392" s="399"/>
    </row>
    <row r="393" spans="1:9" x14ac:dyDescent="0.35">
      <c r="A393" s="404"/>
      <c r="B393" s="406"/>
      <c r="C393" s="406"/>
      <c r="D393" s="406"/>
      <c r="E393" s="406"/>
      <c r="F393" s="406"/>
      <c r="G393" s="406"/>
      <c r="H393" s="406"/>
      <c r="I393" s="406"/>
    </row>
    <row r="394" spans="1:9" x14ac:dyDescent="0.35">
      <c r="A394" s="406"/>
      <c r="B394" s="406"/>
      <c r="C394" s="406"/>
      <c r="D394" s="406"/>
      <c r="E394" s="406"/>
      <c r="F394" s="406"/>
      <c r="G394" s="406"/>
      <c r="H394" s="406"/>
      <c r="I394" s="406"/>
    </row>
    <row r="395" spans="1:9" x14ac:dyDescent="0.35">
      <c r="A395" s="406"/>
      <c r="B395" s="406"/>
      <c r="C395" s="406"/>
      <c r="D395" s="406"/>
      <c r="E395" s="406"/>
      <c r="F395" s="406"/>
      <c r="G395" s="406"/>
      <c r="H395" s="406"/>
      <c r="I395" s="406"/>
    </row>
    <row r="396" spans="1:9" x14ac:dyDescent="0.35">
      <c r="A396" s="406"/>
      <c r="B396" s="406"/>
      <c r="C396" s="406"/>
      <c r="D396" s="406"/>
      <c r="E396" s="406"/>
      <c r="F396" s="406"/>
      <c r="G396" s="406"/>
      <c r="H396" s="406"/>
      <c r="I396" s="406"/>
    </row>
    <row r="397" spans="1:9" x14ac:dyDescent="0.35">
      <c r="A397" s="406"/>
      <c r="B397" s="406"/>
      <c r="C397" s="406"/>
      <c r="D397" s="406"/>
      <c r="E397" s="406"/>
      <c r="F397" s="406"/>
      <c r="G397" s="406"/>
      <c r="H397" s="406"/>
      <c r="I397" s="406"/>
    </row>
    <row r="398" spans="1:9" x14ac:dyDescent="0.35">
      <c r="A398" s="406"/>
      <c r="B398" s="406"/>
      <c r="C398" s="406"/>
      <c r="D398" s="406"/>
      <c r="E398" s="406"/>
      <c r="F398" s="406"/>
      <c r="G398" s="406"/>
      <c r="H398" s="406"/>
      <c r="I398" s="406"/>
    </row>
    <row r="399" spans="1:9" x14ac:dyDescent="0.35">
      <c r="A399" s="406"/>
      <c r="B399" s="406"/>
      <c r="C399" s="406"/>
      <c r="D399" s="406"/>
      <c r="E399" s="406"/>
      <c r="F399" s="406"/>
      <c r="G399" s="406"/>
      <c r="H399" s="406"/>
      <c r="I399" s="406"/>
    </row>
    <row r="400" spans="1:9" x14ac:dyDescent="0.35">
      <c r="A400" s="406"/>
      <c r="B400" s="406"/>
      <c r="C400" s="406"/>
      <c r="D400" s="406"/>
      <c r="E400" s="406"/>
      <c r="F400" s="406"/>
      <c r="G400" s="406"/>
      <c r="H400" s="406"/>
      <c r="I400" s="406"/>
    </row>
    <row r="401" spans="1:9" x14ac:dyDescent="0.35">
      <c r="A401" s="406"/>
      <c r="B401" s="406"/>
      <c r="C401" s="406"/>
      <c r="D401" s="406"/>
      <c r="E401" s="406"/>
      <c r="F401" s="406"/>
      <c r="G401" s="406"/>
      <c r="H401" s="406"/>
      <c r="I401" s="406"/>
    </row>
    <row r="402" spans="1:9" x14ac:dyDescent="0.35">
      <c r="A402" s="406"/>
      <c r="B402" s="406"/>
      <c r="C402" s="406"/>
      <c r="D402" s="406"/>
      <c r="E402" s="406"/>
      <c r="F402" s="406"/>
      <c r="G402" s="406"/>
      <c r="H402" s="406"/>
      <c r="I402" s="406"/>
    </row>
    <row r="403" spans="1:9" x14ac:dyDescent="0.35">
      <c r="A403" s="406"/>
      <c r="B403" s="406"/>
      <c r="C403" s="406"/>
      <c r="D403" s="406"/>
      <c r="E403" s="406"/>
      <c r="F403" s="406"/>
      <c r="G403" s="406"/>
      <c r="H403" s="406"/>
      <c r="I403" s="406"/>
    </row>
    <row r="404" spans="1:9" x14ac:dyDescent="0.35">
      <c r="A404" s="406"/>
      <c r="B404" s="406"/>
      <c r="C404" s="406"/>
      <c r="D404" s="406"/>
      <c r="E404" s="406"/>
      <c r="F404" s="406"/>
      <c r="G404" s="406"/>
      <c r="H404" s="406"/>
      <c r="I404" s="406"/>
    </row>
    <row r="405" spans="1:9" x14ac:dyDescent="0.35">
      <c r="A405" s="406"/>
      <c r="B405" s="406"/>
      <c r="C405" s="406"/>
      <c r="D405" s="406"/>
      <c r="E405" s="406"/>
      <c r="F405" s="406"/>
      <c r="G405" s="406"/>
      <c r="H405" s="406"/>
      <c r="I405" s="406"/>
    </row>
    <row r="406" spans="1:9" x14ac:dyDescent="0.35">
      <c r="A406" s="406"/>
      <c r="B406" s="406"/>
      <c r="C406" s="406"/>
      <c r="D406" s="406"/>
      <c r="E406" s="406"/>
      <c r="F406" s="406"/>
      <c r="G406" s="406"/>
      <c r="H406" s="406"/>
      <c r="I406" s="406"/>
    </row>
    <row r="407" spans="1:9" x14ac:dyDescent="0.35">
      <c r="A407" s="406"/>
      <c r="B407" s="406"/>
      <c r="C407" s="406"/>
      <c r="D407" s="406"/>
      <c r="E407" s="406"/>
      <c r="F407" s="406"/>
      <c r="G407" s="406"/>
      <c r="H407" s="406"/>
      <c r="I407" s="406"/>
    </row>
    <row r="408" spans="1:9" x14ac:dyDescent="0.35">
      <c r="A408" s="406"/>
      <c r="B408" s="406"/>
      <c r="C408" s="406"/>
      <c r="D408" s="406"/>
      <c r="E408" s="406"/>
      <c r="F408" s="406"/>
      <c r="G408" s="406"/>
      <c r="H408" s="406"/>
      <c r="I408" s="406"/>
    </row>
    <row r="409" spans="1:9" x14ac:dyDescent="0.35">
      <c r="A409" s="406"/>
      <c r="B409" s="406"/>
      <c r="C409" s="406"/>
      <c r="D409" s="406"/>
      <c r="E409" s="406"/>
      <c r="F409" s="406"/>
      <c r="G409" s="406"/>
      <c r="H409" s="406"/>
      <c r="I409" s="406"/>
    </row>
    <row r="410" spans="1:9" x14ac:dyDescent="0.35">
      <c r="A410" s="406"/>
      <c r="B410" s="406"/>
      <c r="C410" s="406"/>
      <c r="D410" s="406"/>
      <c r="E410" s="406"/>
      <c r="F410" s="406"/>
      <c r="G410" s="406"/>
      <c r="H410" s="406"/>
      <c r="I410" s="406"/>
    </row>
    <row r="411" spans="1:9" x14ac:dyDescent="0.35">
      <c r="A411" s="406"/>
      <c r="B411" s="406"/>
      <c r="C411" s="406"/>
      <c r="D411" s="406"/>
      <c r="E411" s="406"/>
      <c r="F411" s="406"/>
      <c r="G411" s="406"/>
      <c r="H411" s="406"/>
      <c r="I411" s="406"/>
    </row>
    <row r="412" spans="1:9" x14ac:dyDescent="0.35">
      <c r="A412" s="406"/>
      <c r="B412" s="406"/>
      <c r="C412" s="406"/>
      <c r="D412" s="406"/>
      <c r="E412" s="406"/>
      <c r="F412" s="406"/>
      <c r="G412" s="406"/>
      <c r="H412" s="406"/>
      <c r="I412" s="406"/>
    </row>
    <row r="413" spans="1:9" x14ac:dyDescent="0.35">
      <c r="A413" s="406"/>
      <c r="B413" s="406"/>
      <c r="C413" s="406"/>
      <c r="D413" s="406"/>
      <c r="E413" s="406"/>
      <c r="F413" s="406"/>
      <c r="G413" s="406"/>
      <c r="H413" s="406"/>
      <c r="I413" s="406"/>
    </row>
    <row r="414" spans="1:9" x14ac:dyDescent="0.35">
      <c r="A414" s="406"/>
      <c r="B414" s="406"/>
      <c r="C414" s="406"/>
      <c r="D414" s="406"/>
      <c r="E414" s="406"/>
      <c r="F414" s="406"/>
      <c r="G414" s="406"/>
      <c r="H414" s="406"/>
      <c r="I414" s="406"/>
    </row>
    <row r="415" spans="1:9" x14ac:dyDescent="0.35">
      <c r="A415" s="406"/>
      <c r="B415" s="406"/>
      <c r="C415" s="406"/>
      <c r="D415" s="406"/>
      <c r="E415" s="406"/>
      <c r="F415" s="406"/>
      <c r="G415" s="406"/>
      <c r="H415" s="406"/>
      <c r="I415" s="406"/>
    </row>
    <row r="416" spans="1:9" x14ac:dyDescent="0.35">
      <c r="A416" s="406"/>
      <c r="B416" s="406"/>
      <c r="C416" s="406"/>
      <c r="D416" s="406"/>
      <c r="E416" s="406"/>
      <c r="F416" s="406"/>
      <c r="G416" s="406"/>
      <c r="H416" s="406"/>
      <c r="I416" s="406"/>
    </row>
    <row r="417" spans="1:9" x14ac:dyDescent="0.35">
      <c r="A417" s="406"/>
      <c r="B417" s="406"/>
      <c r="C417" s="406"/>
      <c r="D417" s="406"/>
      <c r="E417" s="406"/>
      <c r="F417" s="406"/>
      <c r="G417" s="406"/>
      <c r="H417" s="406"/>
      <c r="I417" s="406"/>
    </row>
    <row r="418" spans="1:9" x14ac:dyDescent="0.35">
      <c r="A418" s="406"/>
      <c r="B418" s="406"/>
      <c r="C418" s="406"/>
      <c r="D418" s="406"/>
      <c r="E418" s="406"/>
      <c r="F418" s="406"/>
      <c r="G418" s="406"/>
      <c r="H418" s="406"/>
      <c r="I418" s="406"/>
    </row>
    <row r="419" spans="1:9" x14ac:dyDescent="0.35">
      <c r="A419" s="406"/>
      <c r="B419" s="406"/>
      <c r="C419" s="406"/>
      <c r="D419" s="406"/>
      <c r="E419" s="406"/>
      <c r="F419" s="406"/>
      <c r="G419" s="406"/>
      <c r="H419" s="406"/>
      <c r="I419" s="406"/>
    </row>
    <row r="420" spans="1:9" x14ac:dyDescent="0.35">
      <c r="A420" s="406"/>
      <c r="B420" s="406"/>
      <c r="C420" s="406"/>
      <c r="D420" s="406"/>
      <c r="E420" s="406"/>
      <c r="F420" s="406"/>
      <c r="G420" s="406"/>
      <c r="H420" s="406"/>
      <c r="I420" s="406"/>
    </row>
    <row r="421" spans="1:9" x14ac:dyDescent="0.35">
      <c r="A421" s="406"/>
      <c r="B421" s="406"/>
      <c r="C421" s="406"/>
      <c r="D421" s="406"/>
      <c r="E421" s="406"/>
      <c r="F421" s="406"/>
      <c r="G421" s="406"/>
      <c r="H421" s="406"/>
      <c r="I421" s="406"/>
    </row>
    <row r="422" spans="1:9" x14ac:dyDescent="0.35">
      <c r="A422" s="406"/>
      <c r="B422" s="406"/>
      <c r="C422" s="406"/>
      <c r="D422" s="406"/>
      <c r="E422" s="406"/>
      <c r="F422" s="406"/>
      <c r="G422" s="406"/>
      <c r="H422" s="406"/>
      <c r="I422" s="406"/>
    </row>
    <row r="423" spans="1:9" x14ac:dyDescent="0.35">
      <c r="A423" s="406"/>
      <c r="B423" s="406"/>
      <c r="C423" s="406"/>
      <c r="D423" s="406"/>
      <c r="E423" s="406"/>
      <c r="F423" s="406"/>
      <c r="G423" s="406"/>
      <c r="H423" s="406"/>
      <c r="I423" s="406"/>
    </row>
    <row r="424" spans="1:9" x14ac:dyDescent="0.35">
      <c r="A424" s="406"/>
      <c r="B424" s="406"/>
      <c r="C424" s="406"/>
      <c r="D424" s="406"/>
      <c r="E424" s="406"/>
      <c r="F424" s="406"/>
      <c r="G424" s="406"/>
      <c r="H424" s="406"/>
      <c r="I424" s="406"/>
    </row>
    <row r="425" spans="1:9" x14ac:dyDescent="0.35">
      <c r="A425" s="406"/>
      <c r="B425" s="406"/>
      <c r="C425" s="406"/>
      <c r="D425" s="406"/>
      <c r="E425" s="406"/>
      <c r="F425" s="406"/>
      <c r="G425" s="406"/>
      <c r="H425" s="406"/>
      <c r="I425" s="406"/>
    </row>
    <row r="426" spans="1:9" x14ac:dyDescent="0.35">
      <c r="A426" s="406"/>
      <c r="B426" s="406"/>
      <c r="C426" s="406"/>
      <c r="D426" s="406"/>
      <c r="E426" s="406"/>
      <c r="F426" s="406"/>
      <c r="G426" s="406"/>
      <c r="H426" s="406"/>
      <c r="I426" s="406"/>
    </row>
    <row r="427" spans="1:9" x14ac:dyDescent="0.35">
      <c r="A427" s="406"/>
      <c r="B427" s="406"/>
      <c r="C427" s="406"/>
      <c r="D427" s="406"/>
      <c r="E427" s="406"/>
      <c r="F427" s="406"/>
      <c r="G427" s="406"/>
      <c r="H427" s="406"/>
      <c r="I427" s="406"/>
    </row>
    <row r="428" spans="1:9" x14ac:dyDescent="0.35">
      <c r="A428" s="406"/>
      <c r="B428" s="406"/>
      <c r="C428" s="406"/>
      <c r="D428" s="406"/>
      <c r="E428" s="406"/>
      <c r="F428" s="406"/>
      <c r="G428" s="406"/>
      <c r="H428" s="406"/>
      <c r="I428" s="406"/>
    </row>
    <row r="429" spans="1:9" x14ac:dyDescent="0.35">
      <c r="A429" s="406"/>
      <c r="B429" s="406"/>
      <c r="C429" s="406"/>
      <c r="D429" s="406"/>
      <c r="E429" s="406"/>
      <c r="F429" s="406"/>
      <c r="G429" s="406"/>
      <c r="H429" s="406"/>
      <c r="I429" s="406"/>
    </row>
    <row r="430" spans="1:9" x14ac:dyDescent="0.35">
      <c r="A430" s="406"/>
      <c r="B430" s="406"/>
      <c r="C430" s="406"/>
      <c r="D430" s="406"/>
      <c r="E430" s="406"/>
      <c r="F430" s="406"/>
      <c r="G430" s="406"/>
      <c r="H430" s="406"/>
      <c r="I430" s="406"/>
    </row>
    <row r="431" spans="1:9" x14ac:dyDescent="0.35">
      <c r="A431" s="406"/>
      <c r="B431" s="406"/>
      <c r="C431" s="406"/>
      <c r="D431" s="406"/>
      <c r="E431" s="406"/>
      <c r="F431" s="406"/>
      <c r="G431" s="406"/>
      <c r="H431" s="406"/>
      <c r="I431" s="406"/>
    </row>
    <row r="432" spans="1:9" x14ac:dyDescent="0.35">
      <c r="A432" s="406"/>
      <c r="B432" s="406"/>
      <c r="C432" s="406"/>
      <c r="D432" s="406"/>
      <c r="E432" s="406"/>
      <c r="F432" s="406"/>
      <c r="G432" s="406"/>
      <c r="H432" s="406"/>
      <c r="I432" s="406"/>
    </row>
    <row r="433" spans="1:9" x14ac:dyDescent="0.35">
      <c r="A433" s="406"/>
      <c r="B433" s="406"/>
      <c r="C433" s="406"/>
      <c r="D433" s="406"/>
      <c r="E433" s="406"/>
      <c r="F433" s="406"/>
      <c r="G433" s="406"/>
      <c r="H433" s="406"/>
      <c r="I433" s="406"/>
    </row>
    <row r="434" spans="1:9" x14ac:dyDescent="0.35">
      <c r="A434" s="406"/>
      <c r="B434" s="406"/>
      <c r="C434" s="406"/>
      <c r="D434" s="406"/>
      <c r="E434" s="406"/>
      <c r="F434" s="406"/>
      <c r="G434" s="406"/>
      <c r="H434" s="406"/>
      <c r="I434" s="406"/>
    </row>
    <row r="435" spans="1:9" x14ac:dyDescent="0.35">
      <c r="A435" s="406"/>
      <c r="B435" s="406"/>
      <c r="C435" s="406"/>
      <c r="D435" s="406"/>
      <c r="E435" s="406"/>
      <c r="F435" s="406"/>
      <c r="G435" s="406"/>
      <c r="H435" s="406"/>
      <c r="I435" s="406"/>
    </row>
    <row r="436" spans="1:9" x14ac:dyDescent="0.35">
      <c r="A436" s="406"/>
      <c r="B436" s="406"/>
      <c r="C436" s="406"/>
      <c r="D436" s="406"/>
      <c r="E436" s="406"/>
      <c r="F436" s="406"/>
      <c r="G436" s="406"/>
      <c r="H436" s="406"/>
      <c r="I436" s="406"/>
    </row>
    <row r="437" spans="1:9" x14ac:dyDescent="0.35">
      <c r="A437" s="406"/>
      <c r="B437" s="406"/>
      <c r="C437" s="406"/>
      <c r="D437" s="406"/>
      <c r="E437" s="406"/>
      <c r="F437" s="406"/>
      <c r="G437" s="406"/>
      <c r="H437" s="406"/>
      <c r="I437" s="406"/>
    </row>
    <row r="438" spans="1:9" x14ac:dyDescent="0.35">
      <c r="A438" s="406"/>
      <c r="B438" s="406"/>
      <c r="C438" s="406"/>
      <c r="D438" s="406"/>
      <c r="E438" s="406"/>
      <c r="F438" s="406"/>
      <c r="G438" s="406"/>
      <c r="H438" s="406"/>
      <c r="I438" s="406"/>
    </row>
    <row r="439" spans="1:9" x14ac:dyDescent="0.35">
      <c r="A439" s="406"/>
      <c r="B439" s="406"/>
      <c r="C439" s="406"/>
      <c r="D439" s="406"/>
      <c r="E439" s="406"/>
      <c r="F439" s="406"/>
      <c r="G439" s="406"/>
      <c r="H439" s="406"/>
      <c r="I439" s="406"/>
    </row>
    <row r="440" spans="1:9" x14ac:dyDescent="0.35">
      <c r="A440" s="406"/>
      <c r="B440" s="406"/>
      <c r="C440" s="406"/>
      <c r="D440" s="406"/>
      <c r="E440" s="406"/>
      <c r="F440" s="406"/>
      <c r="G440" s="406"/>
      <c r="H440" s="406"/>
      <c r="I440" s="406"/>
    </row>
    <row r="441" spans="1:9" x14ac:dyDescent="0.35">
      <c r="A441" s="406"/>
      <c r="B441" s="406"/>
      <c r="C441" s="406"/>
      <c r="D441" s="406"/>
      <c r="E441" s="406"/>
      <c r="F441" s="406"/>
      <c r="G441" s="406"/>
      <c r="H441" s="406"/>
      <c r="I441" s="406"/>
    </row>
    <row r="442" spans="1:9" x14ac:dyDescent="0.35">
      <c r="A442" s="406"/>
      <c r="B442" s="406"/>
      <c r="C442" s="406"/>
      <c r="D442" s="406"/>
      <c r="E442" s="406"/>
      <c r="F442" s="406"/>
      <c r="G442" s="406"/>
      <c r="H442" s="406"/>
      <c r="I442" s="406"/>
    </row>
    <row r="443" spans="1:9" x14ac:dyDescent="0.35">
      <c r="A443" s="406"/>
      <c r="B443" s="406"/>
      <c r="C443" s="406"/>
      <c r="D443" s="406"/>
      <c r="E443" s="406"/>
      <c r="F443" s="406"/>
      <c r="G443" s="406"/>
      <c r="H443" s="406"/>
      <c r="I443" s="406"/>
    </row>
    <row r="444" spans="1:9" x14ac:dyDescent="0.35">
      <c r="A444" s="406"/>
      <c r="B444" s="406"/>
      <c r="C444" s="406"/>
      <c r="D444" s="406"/>
      <c r="E444" s="406"/>
      <c r="F444" s="406"/>
      <c r="G444" s="406"/>
      <c r="H444" s="406"/>
      <c r="I444" s="406"/>
    </row>
    <row r="445" spans="1:9" x14ac:dyDescent="0.35">
      <c r="A445" s="406"/>
      <c r="B445" s="406"/>
      <c r="C445" s="406"/>
      <c r="D445" s="406"/>
      <c r="E445" s="406"/>
      <c r="F445" s="406"/>
      <c r="G445" s="406"/>
      <c r="H445" s="406"/>
      <c r="I445" s="406"/>
    </row>
    <row r="446" spans="1:9" x14ac:dyDescent="0.35">
      <c r="A446" s="406"/>
      <c r="B446" s="406"/>
      <c r="C446" s="406"/>
      <c r="D446" s="406"/>
      <c r="E446" s="406"/>
      <c r="F446" s="406"/>
      <c r="G446" s="406"/>
      <c r="H446" s="406"/>
      <c r="I446" s="406"/>
    </row>
    <row r="447" spans="1:9" x14ac:dyDescent="0.35">
      <c r="A447" s="399" t="s">
        <v>277</v>
      </c>
      <c r="B447" s="399"/>
      <c r="C447" s="399"/>
      <c r="D447" s="399"/>
      <c r="E447" s="399"/>
      <c r="F447" s="399"/>
      <c r="G447" s="399"/>
      <c r="H447" s="399"/>
      <c r="I447" s="399"/>
    </row>
    <row r="448" spans="1:9" x14ac:dyDescent="0.35">
      <c r="A448" s="399"/>
      <c r="B448" s="399"/>
      <c r="C448" s="399"/>
      <c r="D448" s="399"/>
      <c r="E448" s="399"/>
      <c r="F448" s="399"/>
      <c r="G448" s="399"/>
      <c r="H448" s="399"/>
      <c r="I448" s="399"/>
    </row>
    <row r="449" spans="1:9" x14ac:dyDescent="0.35">
      <c r="A449" s="124" t="s">
        <v>278</v>
      </c>
      <c r="C449" s="124" t="s">
        <v>279</v>
      </c>
      <c r="F449" s="124"/>
      <c r="G449" s="124" t="s">
        <v>254</v>
      </c>
      <c r="H449" s="124" t="s">
        <v>280</v>
      </c>
      <c r="I449" s="124"/>
    </row>
    <row r="450" spans="1:9" x14ac:dyDescent="0.35">
      <c r="A450" s="124"/>
      <c r="F450" s="124"/>
      <c r="G450" s="124"/>
      <c r="H450" s="124"/>
      <c r="I450" s="124"/>
    </row>
    <row r="451" spans="1:9" x14ac:dyDescent="0.35">
      <c r="A451" s="124"/>
      <c r="F451" s="124"/>
      <c r="G451" s="124"/>
      <c r="H451" s="124"/>
      <c r="I451" s="124"/>
    </row>
    <row r="452" spans="1:9" x14ac:dyDescent="0.35">
      <c r="A452" s="124"/>
      <c r="F452" s="124"/>
      <c r="G452" s="124"/>
      <c r="H452" s="124"/>
      <c r="I452" s="124"/>
    </row>
    <row r="453" spans="1:9" x14ac:dyDescent="0.35">
      <c r="A453" s="124"/>
      <c r="F453" s="124"/>
      <c r="G453" s="124"/>
      <c r="H453" s="124"/>
      <c r="I453" s="124"/>
    </row>
    <row r="454" spans="1:9" x14ac:dyDescent="0.35">
      <c r="A454" s="124"/>
      <c r="F454" s="124"/>
      <c r="G454" s="124"/>
      <c r="H454" s="124"/>
      <c r="I454" s="124"/>
    </row>
    <row r="455" spans="1:9" x14ac:dyDescent="0.35">
      <c r="A455" s="124"/>
      <c r="F455" s="124"/>
      <c r="G455" s="124"/>
      <c r="H455" s="124"/>
      <c r="I455" s="124"/>
    </row>
    <row r="456" spans="1:9" x14ac:dyDescent="0.35">
      <c r="A456" s="124"/>
      <c r="F456" s="124"/>
      <c r="G456" s="124"/>
      <c r="H456" s="124"/>
      <c r="I456" s="124"/>
    </row>
    <row r="457" spans="1:9" x14ac:dyDescent="0.35">
      <c r="A457" s="124"/>
      <c r="F457" s="124"/>
      <c r="G457" s="124"/>
      <c r="H457" s="124"/>
      <c r="I457" s="124"/>
    </row>
    <row r="458" spans="1:9" x14ac:dyDescent="0.35">
      <c r="A458" s="124"/>
      <c r="F458" s="124"/>
      <c r="G458" s="124"/>
      <c r="H458" s="124"/>
      <c r="I458" s="124"/>
    </row>
    <row r="459" spans="1:9" x14ac:dyDescent="0.35">
      <c r="A459" s="124"/>
      <c r="F459" s="124"/>
      <c r="G459" s="124"/>
      <c r="H459" s="124"/>
      <c r="I459" s="124"/>
    </row>
    <row r="460" spans="1:9" x14ac:dyDescent="0.35">
      <c r="A460" s="124"/>
      <c r="F460" s="124"/>
      <c r="G460" s="124"/>
      <c r="H460" s="124"/>
      <c r="I460" s="124"/>
    </row>
    <row r="461" spans="1:9" x14ac:dyDescent="0.35">
      <c r="A461" s="124"/>
      <c r="F461" s="124"/>
      <c r="G461" s="124"/>
      <c r="H461" s="124"/>
      <c r="I461" s="124"/>
    </row>
    <row r="462" spans="1:9" x14ac:dyDescent="0.35">
      <c r="A462" s="124"/>
      <c r="F462" s="124"/>
      <c r="G462" s="124"/>
      <c r="H462" s="124"/>
      <c r="I462" s="124"/>
    </row>
    <row r="463" spans="1:9" x14ac:dyDescent="0.35">
      <c r="A463" s="124"/>
      <c r="F463" s="124"/>
      <c r="G463" s="124"/>
      <c r="H463" s="124"/>
      <c r="I463" s="124"/>
    </row>
    <row r="464" spans="1:9" x14ac:dyDescent="0.35">
      <c r="A464" s="124"/>
      <c r="F464" s="124"/>
      <c r="G464" s="124"/>
      <c r="H464" s="124"/>
      <c r="I464" s="124"/>
    </row>
    <row r="465" spans="1:9" x14ac:dyDescent="0.35">
      <c r="A465" s="124"/>
      <c r="F465" s="124"/>
      <c r="G465" s="124"/>
      <c r="H465" s="124"/>
      <c r="I465" s="124"/>
    </row>
    <row r="466" spans="1:9" x14ac:dyDescent="0.35">
      <c r="A466" s="124"/>
      <c r="F466" s="124"/>
      <c r="G466" s="124"/>
      <c r="H466" s="124"/>
      <c r="I466" s="124"/>
    </row>
    <row r="467" spans="1:9" x14ac:dyDescent="0.35">
      <c r="A467" s="124"/>
      <c r="F467" s="124"/>
      <c r="G467" s="124"/>
      <c r="H467" s="124"/>
      <c r="I467" s="124"/>
    </row>
    <row r="468" spans="1:9" x14ac:dyDescent="0.35">
      <c r="A468" s="124"/>
      <c r="F468" s="124"/>
      <c r="G468" s="124"/>
      <c r="H468" s="124"/>
      <c r="I468" s="124"/>
    </row>
    <row r="469" spans="1:9" x14ac:dyDescent="0.35">
      <c r="A469" s="124"/>
      <c r="F469" s="124"/>
      <c r="G469" s="124"/>
      <c r="H469" s="124"/>
      <c r="I469" s="124"/>
    </row>
    <row r="470" spans="1:9" x14ac:dyDescent="0.35">
      <c r="A470" s="124"/>
      <c r="F470" s="124"/>
      <c r="G470" s="124"/>
      <c r="H470" s="124"/>
      <c r="I470" s="124"/>
    </row>
    <row r="471" spans="1:9" x14ac:dyDescent="0.35">
      <c r="A471" s="124"/>
      <c r="F471" s="124"/>
      <c r="G471" s="124"/>
      <c r="H471" s="124"/>
      <c r="I471" s="124"/>
    </row>
    <row r="472" spans="1:9" x14ac:dyDescent="0.35">
      <c r="A472" s="124"/>
      <c r="F472" s="124"/>
      <c r="G472" s="124"/>
      <c r="H472" s="124"/>
      <c r="I472" s="124"/>
    </row>
    <row r="473" spans="1:9" x14ac:dyDescent="0.35">
      <c r="A473" s="124"/>
      <c r="F473" s="124"/>
      <c r="G473" s="124"/>
      <c r="H473" s="124"/>
      <c r="I473" s="124"/>
    </row>
    <row r="474" spans="1:9" x14ac:dyDescent="0.35">
      <c r="A474" s="124"/>
      <c r="F474" s="124"/>
      <c r="G474" s="124"/>
      <c r="H474" s="124"/>
      <c r="I474" s="124"/>
    </row>
    <row r="475" spans="1:9" x14ac:dyDescent="0.35">
      <c r="A475" s="124"/>
      <c r="F475" s="124"/>
      <c r="G475" s="124"/>
      <c r="H475" s="124"/>
      <c r="I475" s="124"/>
    </row>
    <row r="476" spans="1:9" x14ac:dyDescent="0.35">
      <c r="A476" s="124"/>
      <c r="F476" s="124"/>
      <c r="G476" s="124"/>
      <c r="H476" s="124"/>
      <c r="I476" s="124"/>
    </row>
    <row r="477" spans="1:9" x14ac:dyDescent="0.35">
      <c r="A477" s="124"/>
      <c r="F477" s="124"/>
      <c r="G477" s="124"/>
      <c r="H477" s="124"/>
      <c r="I477" s="124"/>
    </row>
    <row r="478" spans="1:9" x14ac:dyDescent="0.35">
      <c r="A478" s="124"/>
      <c r="F478" s="124"/>
      <c r="G478" s="124"/>
      <c r="H478" s="124"/>
      <c r="I478" s="124"/>
    </row>
    <row r="479" spans="1:9" x14ac:dyDescent="0.35">
      <c r="A479" s="124"/>
      <c r="F479" s="124"/>
      <c r="G479" s="124"/>
      <c r="H479" s="124"/>
      <c r="I479" s="124"/>
    </row>
    <row r="480" spans="1:9" x14ac:dyDescent="0.35">
      <c r="A480" s="124"/>
      <c r="F480" s="124"/>
      <c r="G480" s="124"/>
      <c r="H480" s="124"/>
      <c r="I480" s="124"/>
    </row>
    <row r="481" spans="1:9" x14ac:dyDescent="0.35">
      <c r="A481" s="124"/>
      <c r="F481" s="124"/>
      <c r="G481" s="124"/>
      <c r="H481" s="124"/>
      <c r="I481" s="124"/>
    </row>
    <row r="482" spans="1:9" x14ac:dyDescent="0.35">
      <c r="A482" s="124"/>
      <c r="F482" s="124"/>
      <c r="G482" s="124"/>
      <c r="H482" s="124"/>
      <c r="I482" s="124"/>
    </row>
    <row r="483" spans="1:9" x14ac:dyDescent="0.35">
      <c r="A483" s="124"/>
      <c r="F483" s="124"/>
      <c r="G483" s="124"/>
      <c r="H483" s="124"/>
      <c r="I483" s="124"/>
    </row>
    <row r="484" spans="1:9" x14ac:dyDescent="0.35">
      <c r="A484" s="124"/>
      <c r="F484" s="124"/>
      <c r="G484" s="124"/>
      <c r="H484" s="124"/>
      <c r="I484" s="124"/>
    </row>
    <row r="485" spans="1:9" x14ac:dyDescent="0.35">
      <c r="A485" s="124"/>
      <c r="F485" s="124"/>
      <c r="G485" s="124"/>
      <c r="H485" s="124"/>
      <c r="I485" s="124"/>
    </row>
    <row r="486" spans="1:9" x14ac:dyDescent="0.35">
      <c r="A486" s="124"/>
      <c r="F486" s="124"/>
      <c r="G486" s="124"/>
      <c r="H486" s="124"/>
      <c r="I486" s="124"/>
    </row>
    <row r="487" spans="1:9" x14ac:dyDescent="0.35">
      <c r="A487" s="124"/>
      <c r="F487" s="124"/>
      <c r="G487" s="124"/>
      <c r="H487" s="124"/>
      <c r="I487" s="124"/>
    </row>
    <row r="488" spans="1:9" x14ac:dyDescent="0.35">
      <c r="A488" s="124"/>
      <c r="F488" s="124"/>
      <c r="G488" s="124"/>
      <c r="H488" s="124"/>
      <c r="I488" s="124"/>
    </row>
    <row r="489" spans="1:9" x14ac:dyDescent="0.35">
      <c r="A489" s="124"/>
      <c r="F489" s="124"/>
      <c r="G489" s="124"/>
      <c r="H489" s="124"/>
      <c r="I489" s="124"/>
    </row>
    <row r="490" spans="1:9" x14ac:dyDescent="0.35">
      <c r="A490" s="124"/>
      <c r="F490" s="124"/>
      <c r="G490" s="124"/>
      <c r="H490" s="124"/>
      <c r="I490" s="124"/>
    </row>
    <row r="491" spans="1:9" x14ac:dyDescent="0.35">
      <c r="A491" s="124"/>
      <c r="F491" s="124"/>
      <c r="G491" s="124"/>
      <c r="H491" s="124"/>
      <c r="I491" s="124"/>
    </row>
    <row r="492" spans="1:9" x14ac:dyDescent="0.35">
      <c r="A492" s="124"/>
      <c r="F492" s="124"/>
      <c r="G492" s="124"/>
      <c r="H492" s="124"/>
      <c r="I492" s="124"/>
    </row>
    <row r="493" spans="1:9" x14ac:dyDescent="0.35">
      <c r="A493" s="124"/>
      <c r="F493" s="124"/>
      <c r="G493" s="124"/>
      <c r="H493" s="124"/>
      <c r="I493" s="124"/>
    </row>
    <row r="494" spans="1:9" x14ac:dyDescent="0.35">
      <c r="A494" s="124"/>
      <c r="F494" s="124"/>
      <c r="G494" s="124"/>
      <c r="H494" s="124"/>
      <c r="I494" s="124"/>
    </row>
    <row r="495" spans="1:9" x14ac:dyDescent="0.35">
      <c r="A495" s="124"/>
      <c r="F495" s="124"/>
      <c r="G495" s="124"/>
      <c r="H495" s="124"/>
      <c r="I495" s="124"/>
    </row>
    <row r="496" spans="1:9" x14ac:dyDescent="0.35">
      <c r="A496" s="124"/>
      <c r="F496" s="124"/>
      <c r="G496" s="124"/>
      <c r="H496" s="124"/>
      <c r="I496" s="124"/>
    </row>
    <row r="497" spans="1:9" x14ac:dyDescent="0.35">
      <c r="A497" s="124"/>
      <c r="F497" s="124"/>
      <c r="G497" s="124"/>
      <c r="H497" s="124"/>
      <c r="I497" s="124"/>
    </row>
    <row r="498" spans="1:9" x14ac:dyDescent="0.35">
      <c r="A498" s="124"/>
      <c r="F498" s="124"/>
      <c r="G498" s="124"/>
      <c r="H498" s="124"/>
      <c r="I498" s="124"/>
    </row>
    <row r="499" spans="1:9" x14ac:dyDescent="0.35">
      <c r="A499" s="124"/>
      <c r="F499" s="124"/>
      <c r="G499" s="124"/>
      <c r="H499" s="124"/>
      <c r="I499" s="124"/>
    </row>
    <row r="500" spans="1:9" x14ac:dyDescent="0.35">
      <c r="A500" s="124"/>
      <c r="F500" s="124"/>
      <c r="G500" s="124"/>
      <c r="H500" s="124"/>
      <c r="I500" s="124"/>
    </row>
    <row r="501" spans="1:9" x14ac:dyDescent="0.35">
      <c r="A501" s="124"/>
      <c r="F501" s="124"/>
      <c r="G501" s="124"/>
      <c r="H501" s="124"/>
      <c r="I501" s="124"/>
    </row>
    <row r="502" spans="1:9" x14ac:dyDescent="0.35">
      <c r="A502" s="124"/>
      <c r="F502" s="124"/>
      <c r="G502" s="124"/>
      <c r="H502" s="124"/>
      <c r="I502" s="124"/>
    </row>
    <row r="503" spans="1:9" x14ac:dyDescent="0.35">
      <c r="A503" s="124"/>
      <c r="F503" s="124"/>
      <c r="G503" s="124"/>
      <c r="H503" s="124"/>
      <c r="I503" s="124"/>
    </row>
    <row r="504" spans="1:9" x14ac:dyDescent="0.35">
      <c r="A504" s="124"/>
      <c r="F504" s="124"/>
      <c r="G504" s="124"/>
      <c r="H504" s="124"/>
      <c r="I504" s="124"/>
    </row>
    <row r="505" spans="1:9" x14ac:dyDescent="0.35">
      <c r="A505" s="124"/>
      <c r="F505" s="124"/>
      <c r="G505" s="124"/>
      <c r="H505" s="124"/>
      <c r="I505" s="124"/>
    </row>
    <row r="506" spans="1:9" x14ac:dyDescent="0.35">
      <c r="A506" s="124"/>
      <c r="F506" s="124"/>
      <c r="G506" s="124"/>
      <c r="H506" s="124"/>
      <c r="I506" s="124"/>
    </row>
    <row r="507" spans="1:9" x14ac:dyDescent="0.35">
      <c r="A507" s="124"/>
      <c r="F507" s="124"/>
      <c r="G507" s="124"/>
      <c r="H507" s="124"/>
      <c r="I507" s="124"/>
    </row>
  </sheetData>
  <mergeCells count="78">
    <mergeCell ref="A336:I390"/>
    <mergeCell ref="A391:I392"/>
    <mergeCell ref="A393:I446"/>
    <mergeCell ref="A447:I448"/>
    <mergeCell ref="A221:I221"/>
    <mergeCell ref="A222:I276"/>
    <mergeCell ref="A277:I278"/>
    <mergeCell ref="A279:I332"/>
    <mergeCell ref="A333:I334"/>
    <mergeCell ref="A335:I335"/>
    <mergeCell ref="A219:I220"/>
    <mergeCell ref="B42:C42"/>
    <mergeCell ref="B43:C43"/>
    <mergeCell ref="B44:C44"/>
    <mergeCell ref="B45:C45"/>
    <mergeCell ref="B46:C46"/>
    <mergeCell ref="B47:C47"/>
    <mergeCell ref="A48:I106"/>
    <mergeCell ref="A107:I107"/>
    <mergeCell ref="A108:I162"/>
    <mergeCell ref="A163:I164"/>
    <mergeCell ref="A165:I218"/>
    <mergeCell ref="D37:F37"/>
    <mergeCell ref="B38:C38"/>
    <mergeCell ref="D38:F38"/>
    <mergeCell ref="B39:C39"/>
    <mergeCell ref="B40:C40"/>
    <mergeCell ref="B41:C41"/>
    <mergeCell ref="B31:C31"/>
    <mergeCell ref="B32:C32"/>
    <mergeCell ref="B34:C34"/>
    <mergeCell ref="B35:C35"/>
    <mergeCell ref="B36:C36"/>
    <mergeCell ref="B37:C37"/>
    <mergeCell ref="B33:C33"/>
    <mergeCell ref="B27:C27"/>
    <mergeCell ref="B28:C28"/>
    <mergeCell ref="D28:F28"/>
    <mergeCell ref="B29:C29"/>
    <mergeCell ref="B30:C30"/>
    <mergeCell ref="D30:F30"/>
    <mergeCell ref="B26:C26"/>
    <mergeCell ref="B16:C16"/>
    <mergeCell ref="B17:C17"/>
    <mergeCell ref="D17:F17"/>
    <mergeCell ref="B18:C18"/>
    <mergeCell ref="B19:C19"/>
    <mergeCell ref="B20:C20"/>
    <mergeCell ref="B21:C21"/>
    <mergeCell ref="B22:C22"/>
    <mergeCell ref="B23:C23"/>
    <mergeCell ref="B24:C24"/>
    <mergeCell ref="B25:C25"/>
    <mergeCell ref="C8:G8"/>
    <mergeCell ref="B15:C15"/>
    <mergeCell ref="A9:B9"/>
    <mergeCell ref="C9:G9"/>
    <mergeCell ref="A10:B10"/>
    <mergeCell ref="C10:G10"/>
    <mergeCell ref="A12:B12"/>
    <mergeCell ref="C12:G12"/>
    <mergeCell ref="A13:C13"/>
    <mergeCell ref="D13:G13"/>
    <mergeCell ref="A14:B14"/>
    <mergeCell ref="D14:F14"/>
    <mergeCell ref="B1:C1"/>
    <mergeCell ref="A2:G3"/>
    <mergeCell ref="A4:B4"/>
    <mergeCell ref="C4:G4"/>
    <mergeCell ref="A5:B5"/>
    <mergeCell ref="C5:G5"/>
    <mergeCell ref="A11:B11"/>
    <mergeCell ref="C11:G11"/>
    <mergeCell ref="A6:B6"/>
    <mergeCell ref="C6:G6"/>
    <mergeCell ref="A7:B7"/>
    <mergeCell ref="C7:G7"/>
    <mergeCell ref="A8:B8"/>
  </mergeCells>
  <printOptions horizontalCentered="1"/>
  <pageMargins left="0.25" right="0.1" top="0.44" bottom="0.25" header="0.39" footer="0.21"/>
  <pageSetup scale="50" fitToHeight="0" orientation="portrait" r:id="rId1"/>
  <headerFooter alignWithMargins="0"/>
  <rowBreaks count="4" manualBreakCount="4">
    <brk id="33" max="9" man="1"/>
    <brk id="106" max="9" man="1"/>
    <brk id="220" max="9" man="1"/>
    <brk id="334" max="9" man="1"/>
  </row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G60"/>
  <sheetViews>
    <sheetView view="pageBreakPreview" zoomScaleNormal="100" zoomScaleSheetLayoutView="100" workbookViewId="0"/>
  </sheetViews>
  <sheetFormatPr defaultColWidth="2.7265625" defaultRowHeight="14.5" x14ac:dyDescent="0.35"/>
  <cols>
    <col min="1" max="33" width="3.7265625" customWidth="1"/>
  </cols>
  <sheetData>
    <row r="1" spans="1:33" x14ac:dyDescent="0.35">
      <c r="F1" s="503" t="s">
        <v>189</v>
      </c>
      <c r="G1" s="503"/>
      <c r="H1" s="503"/>
      <c r="I1" s="503"/>
      <c r="J1" s="503"/>
      <c r="K1" s="503"/>
      <c r="L1" s="503"/>
      <c r="M1" s="503"/>
      <c r="N1" s="503"/>
      <c r="O1" s="503"/>
      <c r="P1" s="503"/>
      <c r="Q1" s="503"/>
      <c r="R1" s="503"/>
      <c r="S1" s="503"/>
      <c r="T1" s="503"/>
      <c r="U1" s="503"/>
      <c r="V1" s="503"/>
      <c r="W1" s="503"/>
      <c r="X1" s="503"/>
      <c r="Y1" s="503"/>
      <c r="Z1" s="503"/>
      <c r="AA1" s="503"/>
      <c r="AB1" s="503"/>
      <c r="AG1" s="107" t="s">
        <v>192</v>
      </c>
    </row>
    <row r="2" spans="1:33" ht="9" customHeight="1" x14ac:dyDescent="0.35">
      <c r="F2" s="504" t="s">
        <v>282</v>
      </c>
      <c r="G2" s="504"/>
      <c r="H2" s="504"/>
      <c r="I2" s="504"/>
      <c r="J2" s="504"/>
      <c r="K2" s="504"/>
      <c r="L2" s="504"/>
      <c r="M2" s="504"/>
      <c r="N2" s="504"/>
      <c r="O2" s="504"/>
      <c r="P2" s="504"/>
      <c r="Q2" s="504"/>
      <c r="R2" s="504"/>
      <c r="S2" s="504"/>
      <c r="T2" s="504"/>
      <c r="U2" s="504"/>
      <c r="V2" s="504"/>
      <c r="W2" s="504"/>
      <c r="X2" s="504"/>
      <c r="Y2" s="504"/>
      <c r="Z2" s="504"/>
      <c r="AA2" s="504"/>
      <c r="AB2" s="504"/>
      <c r="AG2" s="107" t="s">
        <v>67</v>
      </c>
    </row>
    <row r="3" spans="1:33" ht="9" customHeight="1" x14ac:dyDescent="0.35">
      <c r="F3" s="504"/>
      <c r="G3" s="504"/>
      <c r="H3" s="504"/>
      <c r="I3" s="504"/>
      <c r="J3" s="504"/>
      <c r="K3" s="504"/>
      <c r="L3" s="504"/>
      <c r="M3" s="504"/>
      <c r="N3" s="504"/>
      <c r="O3" s="504"/>
      <c r="P3" s="504"/>
      <c r="Q3" s="504"/>
      <c r="R3" s="504"/>
      <c r="S3" s="504"/>
      <c r="T3" s="504"/>
      <c r="U3" s="504"/>
      <c r="V3" s="504"/>
      <c r="W3" s="504"/>
      <c r="X3" s="504"/>
      <c r="Y3" s="504"/>
      <c r="Z3" s="504"/>
      <c r="AA3" s="504"/>
      <c r="AB3" s="504"/>
      <c r="AG3" s="108" t="s">
        <v>68</v>
      </c>
    </row>
    <row r="4" spans="1:33" ht="9" customHeight="1" x14ac:dyDescent="0.35">
      <c r="F4" s="504" t="s">
        <v>191</v>
      </c>
      <c r="G4" s="504"/>
      <c r="H4" s="504"/>
      <c r="I4" s="504"/>
      <c r="J4" s="504"/>
      <c r="K4" s="504"/>
      <c r="L4" s="504"/>
      <c r="M4" s="504"/>
      <c r="N4" s="504"/>
      <c r="O4" s="504"/>
      <c r="P4" s="504"/>
      <c r="Q4" s="504"/>
      <c r="R4" s="504"/>
      <c r="S4" s="504"/>
      <c r="T4" s="504"/>
      <c r="U4" s="504"/>
      <c r="V4" s="504"/>
      <c r="W4" s="504"/>
      <c r="X4" s="504"/>
      <c r="Y4" s="504"/>
      <c r="Z4" s="504"/>
      <c r="AA4" s="504"/>
      <c r="AB4" s="504"/>
    </row>
    <row r="5" spans="1:33" ht="9" customHeight="1" x14ac:dyDescent="0.35">
      <c r="F5" s="504"/>
      <c r="G5" s="504"/>
      <c r="H5" s="504"/>
      <c r="I5" s="504"/>
      <c r="J5" s="504"/>
      <c r="K5" s="504"/>
      <c r="L5" s="504"/>
      <c r="M5" s="504"/>
      <c r="N5" s="504"/>
      <c r="O5" s="504"/>
      <c r="P5" s="504"/>
      <c r="Q5" s="504"/>
      <c r="R5" s="504"/>
      <c r="S5" s="504"/>
      <c r="T5" s="504"/>
      <c r="U5" s="504"/>
      <c r="V5" s="504"/>
      <c r="W5" s="504"/>
      <c r="X5" s="504"/>
      <c r="Y5" s="504"/>
      <c r="Z5" s="504"/>
      <c r="AA5" s="504"/>
      <c r="AB5" s="504"/>
    </row>
    <row r="6" spans="1:33" x14ac:dyDescent="0.35">
      <c r="A6" s="109"/>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row>
    <row r="7" spans="1:33" ht="15" thickBot="1" x14ac:dyDescent="0.4">
      <c r="A7" s="109"/>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row>
    <row r="8" spans="1:33" x14ac:dyDescent="0.35">
      <c r="A8" s="505" t="s">
        <v>188</v>
      </c>
      <c r="B8" s="506"/>
      <c r="C8" s="506"/>
      <c r="D8" s="506"/>
      <c r="E8" s="506"/>
      <c r="F8" s="506"/>
      <c r="G8" s="506"/>
      <c r="H8" s="506"/>
      <c r="I8" s="506"/>
      <c r="J8" s="506"/>
      <c r="K8" s="506"/>
      <c r="L8" s="506"/>
      <c r="M8" s="506"/>
      <c r="N8" s="506"/>
      <c r="O8" s="506"/>
      <c r="P8" s="506"/>
      <c r="Q8" s="506"/>
      <c r="R8" s="506"/>
      <c r="S8" s="506"/>
      <c r="T8" s="506"/>
      <c r="U8" s="506"/>
      <c r="V8" s="506"/>
      <c r="W8" s="506"/>
      <c r="X8" s="506"/>
      <c r="Y8" s="506"/>
      <c r="Z8" s="506"/>
      <c r="AA8" s="506"/>
      <c r="AB8" s="506"/>
      <c r="AC8" s="506"/>
      <c r="AD8" s="506"/>
      <c r="AE8" s="506"/>
      <c r="AF8" s="506"/>
      <c r="AG8" s="507"/>
    </row>
    <row r="9" spans="1:33" ht="15" thickBot="1" x14ac:dyDescent="0.4">
      <c r="A9" s="508"/>
      <c r="B9" s="509"/>
      <c r="C9" s="509"/>
      <c r="D9" s="509"/>
      <c r="E9" s="509"/>
      <c r="F9" s="509"/>
      <c r="G9" s="509"/>
      <c r="H9" s="509"/>
      <c r="I9" s="509"/>
      <c r="J9" s="509"/>
      <c r="K9" s="509"/>
      <c r="L9" s="509"/>
      <c r="M9" s="509"/>
      <c r="N9" s="509"/>
      <c r="O9" s="509"/>
      <c r="P9" s="509"/>
      <c r="Q9" s="509"/>
      <c r="R9" s="509"/>
      <c r="S9" s="509"/>
      <c r="T9" s="509"/>
      <c r="U9" s="509"/>
      <c r="V9" s="509"/>
      <c r="W9" s="509"/>
      <c r="X9" s="509"/>
      <c r="Y9" s="509"/>
      <c r="Z9" s="509"/>
      <c r="AA9" s="509"/>
      <c r="AB9" s="509"/>
      <c r="AC9" s="509"/>
      <c r="AD9" s="509"/>
      <c r="AE9" s="509"/>
      <c r="AF9" s="509"/>
      <c r="AG9" s="510"/>
    </row>
    <row r="10" spans="1:33" s="104" customFormat="1" ht="16.899999999999999" customHeight="1" x14ac:dyDescent="0.35">
      <c r="A10" s="511" t="s">
        <v>193</v>
      </c>
      <c r="B10" s="512"/>
      <c r="C10" s="512"/>
      <c r="D10" s="512"/>
      <c r="E10" s="512"/>
      <c r="F10" s="512"/>
      <c r="G10" s="512"/>
      <c r="H10" s="512"/>
      <c r="I10" s="512"/>
      <c r="J10" s="513"/>
      <c r="K10" s="511" t="s">
        <v>194</v>
      </c>
      <c r="L10" s="512"/>
      <c r="M10" s="512"/>
      <c r="N10" s="512"/>
      <c r="O10" s="512"/>
      <c r="P10" s="512"/>
      <c r="Q10" s="512"/>
      <c r="R10" s="512"/>
      <c r="S10" s="512"/>
      <c r="T10" s="513"/>
      <c r="U10" s="511" t="s">
        <v>195</v>
      </c>
      <c r="V10" s="512"/>
      <c r="W10" s="512"/>
      <c r="X10" s="512"/>
      <c r="Y10" s="512"/>
      <c r="Z10" s="512"/>
      <c r="AA10" s="512"/>
      <c r="AB10" s="512"/>
      <c r="AC10" s="512"/>
      <c r="AD10" s="512"/>
      <c r="AE10" s="512"/>
      <c r="AF10" s="512"/>
      <c r="AG10" s="513"/>
    </row>
    <row r="11" spans="1:33" ht="16.899999999999999" customHeight="1" x14ac:dyDescent="0.35">
      <c r="A11" s="514" t="e">
        <f>#REF!</f>
        <v>#REF!</v>
      </c>
      <c r="B11" s="515"/>
      <c r="C11" s="515"/>
      <c r="D11" s="515"/>
      <c r="E11" s="515"/>
      <c r="F11" s="515"/>
      <c r="G11" s="515"/>
      <c r="H11" s="515"/>
      <c r="I11" s="515"/>
      <c r="J11" s="516"/>
      <c r="K11" s="514" t="e">
        <f>#REF!</f>
        <v>#REF!</v>
      </c>
      <c r="L11" s="515"/>
      <c r="M11" s="515"/>
      <c r="N11" s="515"/>
      <c r="O11" s="515"/>
      <c r="P11" s="515"/>
      <c r="Q11" s="515"/>
      <c r="R11" s="515"/>
      <c r="S11" s="515"/>
      <c r="T11" s="516"/>
      <c r="U11" s="514" t="e">
        <f>#REF!</f>
        <v>#REF!</v>
      </c>
      <c r="V11" s="515"/>
      <c r="W11" s="515"/>
      <c r="X11" s="515"/>
      <c r="Y11" s="515"/>
      <c r="Z11" s="515"/>
      <c r="AA11" s="515"/>
      <c r="AB11" s="515"/>
      <c r="AC11" s="515"/>
      <c r="AD11" s="515"/>
      <c r="AE11" s="515"/>
      <c r="AF11" s="515"/>
      <c r="AG11" s="516"/>
    </row>
    <row r="12" spans="1:33" ht="16.899999999999999" customHeight="1" thickBot="1" x14ac:dyDescent="0.4">
      <c r="A12" s="517"/>
      <c r="B12" s="518"/>
      <c r="C12" s="518"/>
      <c r="D12" s="518"/>
      <c r="E12" s="518"/>
      <c r="F12" s="518"/>
      <c r="G12" s="518"/>
      <c r="H12" s="518"/>
      <c r="I12" s="518"/>
      <c r="J12" s="519"/>
      <c r="K12" s="517"/>
      <c r="L12" s="518"/>
      <c r="M12" s="518"/>
      <c r="N12" s="518"/>
      <c r="O12" s="518"/>
      <c r="P12" s="518"/>
      <c r="Q12" s="518"/>
      <c r="R12" s="518"/>
      <c r="S12" s="518"/>
      <c r="T12" s="519"/>
      <c r="U12" s="517"/>
      <c r="V12" s="518"/>
      <c r="W12" s="518"/>
      <c r="X12" s="518"/>
      <c r="Y12" s="518"/>
      <c r="Z12" s="518"/>
      <c r="AA12" s="518"/>
      <c r="AB12" s="518"/>
      <c r="AC12" s="518"/>
      <c r="AD12" s="518"/>
      <c r="AE12" s="518"/>
      <c r="AF12" s="518"/>
      <c r="AG12" s="519"/>
    </row>
    <row r="13" spans="1:33" ht="16.899999999999999" customHeight="1" thickBot="1" x14ac:dyDescent="0.4">
      <c r="A13" s="511" t="s">
        <v>198</v>
      </c>
      <c r="B13" s="512"/>
      <c r="C13" s="512"/>
      <c r="D13" s="512"/>
      <c r="E13" s="512"/>
      <c r="F13" s="512"/>
      <c r="G13" s="512"/>
      <c r="H13" s="512"/>
      <c r="I13" s="181"/>
      <c r="J13" s="520" t="s">
        <v>196</v>
      </c>
      <c r="K13" s="520"/>
      <c r="L13" s="520"/>
      <c r="M13" s="181"/>
      <c r="N13" s="520" t="s">
        <v>197</v>
      </c>
      <c r="O13" s="520"/>
      <c r="P13" s="520"/>
      <c r="Q13" s="527"/>
      <c r="R13" s="527"/>
      <c r="S13" s="527"/>
      <c r="T13" s="527"/>
      <c r="U13" s="527"/>
      <c r="V13" s="527"/>
      <c r="W13" s="527"/>
      <c r="X13" s="527"/>
      <c r="Y13" s="527"/>
      <c r="Z13" s="527"/>
      <c r="AA13" s="527"/>
      <c r="AB13" s="527"/>
      <c r="AC13" s="527"/>
      <c r="AD13" s="527"/>
      <c r="AE13" s="527"/>
      <c r="AF13" s="527"/>
      <c r="AG13" s="528"/>
    </row>
    <row r="14" spans="1:33" s="104" customFormat="1" ht="16.899999999999999" customHeight="1" thickBot="1" x14ac:dyDescent="0.4">
      <c r="A14" s="523"/>
      <c r="B14" s="524"/>
      <c r="C14" s="524"/>
      <c r="D14" s="524"/>
      <c r="E14" s="524"/>
      <c r="F14" s="524"/>
      <c r="G14" s="524"/>
      <c r="H14" s="524"/>
      <c r="I14" s="182"/>
      <c r="J14" s="521"/>
      <c r="K14" s="521"/>
      <c r="L14" s="521"/>
      <c r="M14" s="182"/>
      <c r="N14" s="521"/>
      <c r="O14" s="521"/>
      <c r="P14" s="521"/>
      <c r="Q14" s="515"/>
      <c r="R14" s="515"/>
      <c r="S14" s="515"/>
      <c r="T14" s="515"/>
      <c r="U14" s="515"/>
      <c r="V14" s="515"/>
      <c r="W14" s="515"/>
      <c r="X14" s="515"/>
      <c r="Y14" s="515"/>
      <c r="Z14" s="515"/>
      <c r="AA14" s="515"/>
      <c r="AB14" s="515"/>
      <c r="AC14" s="515"/>
      <c r="AD14" s="515"/>
      <c r="AE14" s="515"/>
      <c r="AF14" s="515"/>
      <c r="AG14" s="516"/>
    </row>
    <row r="15" spans="1:33" ht="16.899999999999999" customHeight="1" thickBot="1" x14ac:dyDescent="0.4">
      <c r="A15" s="525"/>
      <c r="B15" s="526"/>
      <c r="C15" s="526"/>
      <c r="D15" s="526"/>
      <c r="E15" s="526"/>
      <c r="F15" s="526"/>
      <c r="G15" s="526"/>
      <c r="H15" s="526"/>
      <c r="I15" s="183"/>
      <c r="J15" s="522"/>
      <c r="K15" s="522"/>
      <c r="L15" s="522"/>
      <c r="M15" s="183"/>
      <c r="N15" s="522"/>
      <c r="O15" s="522"/>
      <c r="P15" s="522"/>
      <c r="Q15" s="518"/>
      <c r="R15" s="518"/>
      <c r="S15" s="518"/>
      <c r="T15" s="518"/>
      <c r="U15" s="518"/>
      <c r="V15" s="518"/>
      <c r="W15" s="518"/>
      <c r="X15" s="518"/>
      <c r="Y15" s="518"/>
      <c r="Z15" s="518"/>
      <c r="AA15" s="518"/>
      <c r="AB15" s="518"/>
      <c r="AC15" s="518"/>
      <c r="AD15" s="518"/>
      <c r="AE15" s="518"/>
      <c r="AF15" s="518"/>
      <c r="AG15" s="519"/>
    </row>
    <row r="16" spans="1:33" ht="16.899999999999999" customHeight="1" x14ac:dyDescent="0.35">
      <c r="A16" s="529" t="s">
        <v>284</v>
      </c>
      <c r="B16" s="520"/>
      <c r="C16" s="520"/>
      <c r="D16" s="520"/>
      <c r="E16" s="520"/>
      <c r="F16" s="520"/>
      <c r="G16" s="520"/>
      <c r="H16" s="520"/>
      <c r="I16" s="520"/>
      <c r="J16" s="520"/>
      <c r="K16" s="520"/>
      <c r="L16" s="520"/>
      <c r="M16" s="520"/>
      <c r="N16" s="520"/>
      <c r="O16" s="520"/>
      <c r="P16" s="520"/>
      <c r="Q16" s="520"/>
      <c r="R16" s="520"/>
      <c r="S16" s="520"/>
      <c r="T16" s="520"/>
      <c r="U16" s="520"/>
      <c r="V16" s="520"/>
      <c r="W16" s="520"/>
      <c r="X16" s="520"/>
      <c r="Y16" s="520"/>
      <c r="Z16" s="520"/>
      <c r="AA16" s="520"/>
      <c r="AB16" s="520"/>
      <c r="AC16" s="520"/>
      <c r="AD16" s="520"/>
      <c r="AE16" s="520"/>
      <c r="AF16" s="520"/>
      <c r="AG16" s="530"/>
    </row>
    <row r="17" spans="1:33" ht="16.899999999999999" customHeight="1" x14ac:dyDescent="0.35">
      <c r="A17" s="531"/>
      <c r="B17" s="521"/>
      <c r="C17" s="521"/>
      <c r="D17" s="521"/>
      <c r="E17" s="521"/>
      <c r="F17" s="521"/>
      <c r="G17" s="521"/>
      <c r="H17" s="521"/>
      <c r="I17" s="521"/>
      <c r="J17" s="521"/>
      <c r="K17" s="521"/>
      <c r="L17" s="521"/>
      <c r="M17" s="521"/>
      <c r="N17" s="521"/>
      <c r="O17" s="521"/>
      <c r="P17" s="521"/>
      <c r="Q17" s="521"/>
      <c r="R17" s="521"/>
      <c r="S17" s="521"/>
      <c r="T17" s="521"/>
      <c r="U17" s="521"/>
      <c r="V17" s="521"/>
      <c r="W17" s="521"/>
      <c r="X17" s="521"/>
      <c r="Y17" s="521"/>
      <c r="Z17" s="521"/>
      <c r="AA17" s="521"/>
      <c r="AB17" s="521"/>
      <c r="AC17" s="521"/>
      <c r="AD17" s="521"/>
      <c r="AE17" s="521"/>
      <c r="AF17" s="521"/>
      <c r="AG17" s="532"/>
    </row>
    <row r="18" spans="1:33" ht="16.899999999999999" customHeight="1" x14ac:dyDescent="0.35">
      <c r="A18" s="533" t="e">
        <f>#REF!</f>
        <v>#REF!</v>
      </c>
      <c r="B18" s="534"/>
      <c r="C18" s="534"/>
      <c r="D18" s="534"/>
      <c r="E18" s="534"/>
      <c r="F18" s="534"/>
      <c r="G18" s="534"/>
      <c r="H18" s="534"/>
      <c r="I18" s="534"/>
      <c r="J18" s="534"/>
      <c r="K18" s="534"/>
      <c r="L18" s="534"/>
      <c r="M18" s="534"/>
      <c r="N18" s="534"/>
      <c r="O18" s="534"/>
      <c r="P18" s="534"/>
      <c r="Q18" s="534"/>
      <c r="R18" s="534"/>
      <c r="S18" s="534"/>
      <c r="T18" s="534"/>
      <c r="U18" s="534"/>
      <c r="V18" s="534"/>
      <c r="W18" s="534"/>
      <c r="X18" s="534"/>
      <c r="Y18" s="534"/>
      <c r="Z18" s="534"/>
      <c r="AA18" s="534"/>
      <c r="AB18" s="534"/>
      <c r="AC18" s="534"/>
      <c r="AD18" s="534"/>
      <c r="AE18" s="534"/>
      <c r="AF18" s="534"/>
      <c r="AG18" s="535"/>
    </row>
    <row r="19" spans="1:33" ht="16.899999999999999" customHeight="1" x14ac:dyDescent="0.35">
      <c r="A19" s="533"/>
      <c r="B19" s="534"/>
      <c r="C19" s="534"/>
      <c r="D19" s="534"/>
      <c r="E19" s="534"/>
      <c r="F19" s="534"/>
      <c r="G19" s="534"/>
      <c r="H19" s="534"/>
      <c r="I19" s="534"/>
      <c r="J19" s="534"/>
      <c r="K19" s="534"/>
      <c r="L19" s="534"/>
      <c r="M19" s="534"/>
      <c r="N19" s="534"/>
      <c r="O19" s="534"/>
      <c r="P19" s="534"/>
      <c r="Q19" s="534"/>
      <c r="R19" s="534"/>
      <c r="S19" s="534"/>
      <c r="T19" s="534"/>
      <c r="U19" s="534"/>
      <c r="V19" s="534"/>
      <c r="W19" s="534"/>
      <c r="X19" s="534"/>
      <c r="Y19" s="534"/>
      <c r="Z19" s="534"/>
      <c r="AA19" s="534"/>
      <c r="AB19" s="534"/>
      <c r="AC19" s="534"/>
      <c r="AD19" s="534"/>
      <c r="AE19" s="534"/>
      <c r="AF19" s="534"/>
      <c r="AG19" s="535"/>
    </row>
    <row r="20" spans="1:33" ht="16.899999999999999" customHeight="1" x14ac:dyDescent="0.35">
      <c r="A20" s="533"/>
      <c r="B20" s="534"/>
      <c r="C20" s="534"/>
      <c r="D20" s="534"/>
      <c r="E20" s="534"/>
      <c r="F20" s="534"/>
      <c r="G20" s="534"/>
      <c r="H20" s="534"/>
      <c r="I20" s="534"/>
      <c r="J20" s="534"/>
      <c r="K20" s="534"/>
      <c r="L20" s="534"/>
      <c r="M20" s="534"/>
      <c r="N20" s="534"/>
      <c r="O20" s="534"/>
      <c r="P20" s="534"/>
      <c r="Q20" s="534"/>
      <c r="R20" s="534"/>
      <c r="S20" s="534"/>
      <c r="T20" s="534"/>
      <c r="U20" s="534"/>
      <c r="V20" s="534"/>
      <c r="W20" s="534"/>
      <c r="X20" s="534"/>
      <c r="Y20" s="534"/>
      <c r="Z20" s="534"/>
      <c r="AA20" s="534"/>
      <c r="AB20" s="534"/>
      <c r="AC20" s="534"/>
      <c r="AD20" s="534"/>
      <c r="AE20" s="534"/>
      <c r="AF20" s="534"/>
      <c r="AG20" s="535"/>
    </row>
    <row r="21" spans="1:33" ht="16.899999999999999" customHeight="1" x14ac:dyDescent="0.35">
      <c r="A21" s="533"/>
      <c r="B21" s="534"/>
      <c r="C21" s="534"/>
      <c r="D21" s="534"/>
      <c r="E21" s="534"/>
      <c r="F21" s="534"/>
      <c r="G21" s="534"/>
      <c r="H21" s="534"/>
      <c r="I21" s="534"/>
      <c r="J21" s="534"/>
      <c r="K21" s="534"/>
      <c r="L21" s="534"/>
      <c r="M21" s="534"/>
      <c r="N21" s="534"/>
      <c r="O21" s="534"/>
      <c r="P21" s="534"/>
      <c r="Q21" s="534"/>
      <c r="R21" s="534"/>
      <c r="S21" s="534"/>
      <c r="T21" s="534"/>
      <c r="U21" s="534"/>
      <c r="V21" s="534"/>
      <c r="W21" s="534"/>
      <c r="X21" s="534"/>
      <c r="Y21" s="534"/>
      <c r="Z21" s="534"/>
      <c r="AA21" s="534"/>
      <c r="AB21" s="534"/>
      <c r="AC21" s="534"/>
      <c r="AD21" s="534"/>
      <c r="AE21" s="534"/>
      <c r="AF21" s="534"/>
      <c r="AG21" s="535"/>
    </row>
    <row r="22" spans="1:33" ht="16.899999999999999" customHeight="1" x14ac:dyDescent="0.35">
      <c r="A22" s="533"/>
      <c r="B22" s="534"/>
      <c r="C22" s="534"/>
      <c r="D22" s="534"/>
      <c r="E22" s="534"/>
      <c r="F22" s="534"/>
      <c r="G22" s="534"/>
      <c r="H22" s="534"/>
      <c r="I22" s="534"/>
      <c r="J22" s="534"/>
      <c r="K22" s="534"/>
      <c r="L22" s="534"/>
      <c r="M22" s="534"/>
      <c r="N22" s="534"/>
      <c r="O22" s="534"/>
      <c r="P22" s="534"/>
      <c r="Q22" s="534"/>
      <c r="R22" s="534"/>
      <c r="S22" s="534"/>
      <c r="T22" s="534"/>
      <c r="U22" s="534"/>
      <c r="V22" s="534"/>
      <c r="W22" s="534"/>
      <c r="X22" s="534"/>
      <c r="Y22" s="534"/>
      <c r="Z22" s="534"/>
      <c r="AA22" s="534"/>
      <c r="AB22" s="534"/>
      <c r="AC22" s="534"/>
      <c r="AD22" s="534"/>
      <c r="AE22" s="534"/>
      <c r="AF22" s="534"/>
      <c r="AG22" s="535"/>
    </row>
    <row r="23" spans="1:33" ht="16.899999999999999" customHeight="1" x14ac:dyDescent="0.35">
      <c r="A23" s="533"/>
      <c r="B23" s="534"/>
      <c r="C23" s="534"/>
      <c r="D23" s="534"/>
      <c r="E23" s="534"/>
      <c r="F23" s="534"/>
      <c r="G23" s="534"/>
      <c r="H23" s="534"/>
      <c r="I23" s="534"/>
      <c r="J23" s="534"/>
      <c r="K23" s="534"/>
      <c r="L23" s="534"/>
      <c r="M23" s="534"/>
      <c r="N23" s="534"/>
      <c r="O23" s="534"/>
      <c r="P23" s="534"/>
      <c r="Q23" s="534"/>
      <c r="R23" s="534"/>
      <c r="S23" s="534"/>
      <c r="T23" s="534"/>
      <c r="U23" s="534"/>
      <c r="V23" s="534"/>
      <c r="W23" s="534"/>
      <c r="X23" s="534"/>
      <c r="Y23" s="534"/>
      <c r="Z23" s="534"/>
      <c r="AA23" s="534"/>
      <c r="AB23" s="534"/>
      <c r="AC23" s="534"/>
      <c r="AD23" s="534"/>
      <c r="AE23" s="534"/>
      <c r="AF23" s="534"/>
      <c r="AG23" s="535"/>
    </row>
    <row r="24" spans="1:33" ht="16.899999999999999" customHeight="1" x14ac:dyDescent="0.35">
      <c r="A24" s="533"/>
      <c r="B24" s="534"/>
      <c r="C24" s="534"/>
      <c r="D24" s="534"/>
      <c r="E24" s="534"/>
      <c r="F24" s="534"/>
      <c r="G24" s="534"/>
      <c r="H24" s="534"/>
      <c r="I24" s="534"/>
      <c r="J24" s="534"/>
      <c r="K24" s="534"/>
      <c r="L24" s="534"/>
      <c r="M24" s="534"/>
      <c r="N24" s="534"/>
      <c r="O24" s="534"/>
      <c r="P24" s="534"/>
      <c r="Q24" s="534"/>
      <c r="R24" s="534"/>
      <c r="S24" s="534"/>
      <c r="T24" s="534"/>
      <c r="U24" s="534"/>
      <c r="V24" s="534"/>
      <c r="W24" s="534"/>
      <c r="X24" s="534"/>
      <c r="Y24" s="534"/>
      <c r="Z24" s="534"/>
      <c r="AA24" s="534"/>
      <c r="AB24" s="534"/>
      <c r="AC24" s="534"/>
      <c r="AD24" s="534"/>
      <c r="AE24" s="534"/>
      <c r="AF24" s="534"/>
      <c r="AG24" s="535"/>
    </row>
    <row r="25" spans="1:33" ht="16.899999999999999" customHeight="1" x14ac:dyDescent="0.35">
      <c r="A25" s="536"/>
      <c r="B25" s="534"/>
      <c r="C25" s="534"/>
      <c r="D25" s="534"/>
      <c r="E25" s="534"/>
      <c r="F25" s="534"/>
      <c r="G25" s="534"/>
      <c r="H25" s="534"/>
      <c r="I25" s="534"/>
      <c r="J25" s="534"/>
      <c r="K25" s="534"/>
      <c r="L25" s="534"/>
      <c r="M25" s="534"/>
      <c r="N25" s="534"/>
      <c r="O25" s="534"/>
      <c r="P25" s="534"/>
      <c r="Q25" s="534"/>
      <c r="R25" s="534"/>
      <c r="S25" s="534"/>
      <c r="T25" s="534"/>
      <c r="U25" s="534"/>
      <c r="V25" s="534"/>
      <c r="W25" s="534"/>
      <c r="X25" s="534"/>
      <c r="Y25" s="534"/>
      <c r="Z25" s="534"/>
      <c r="AA25" s="534"/>
      <c r="AB25" s="534"/>
      <c r="AC25" s="534"/>
      <c r="AD25" s="534"/>
      <c r="AE25" s="534"/>
      <c r="AF25" s="534"/>
      <c r="AG25" s="535"/>
    </row>
    <row r="26" spans="1:33" ht="16.899999999999999" customHeight="1" x14ac:dyDescent="0.35">
      <c r="A26" s="536"/>
      <c r="B26" s="534"/>
      <c r="C26" s="534"/>
      <c r="D26" s="534"/>
      <c r="E26" s="534"/>
      <c r="F26" s="534"/>
      <c r="G26" s="534"/>
      <c r="H26" s="534"/>
      <c r="I26" s="534"/>
      <c r="J26" s="534"/>
      <c r="K26" s="534"/>
      <c r="L26" s="534"/>
      <c r="M26" s="534"/>
      <c r="N26" s="534"/>
      <c r="O26" s="534"/>
      <c r="P26" s="534"/>
      <c r="Q26" s="534"/>
      <c r="R26" s="534"/>
      <c r="S26" s="534"/>
      <c r="T26" s="534"/>
      <c r="U26" s="534"/>
      <c r="V26" s="534"/>
      <c r="W26" s="534"/>
      <c r="X26" s="534"/>
      <c r="Y26" s="534"/>
      <c r="Z26" s="534"/>
      <c r="AA26" s="534"/>
      <c r="AB26" s="534"/>
      <c r="AC26" s="534"/>
      <c r="AD26" s="534"/>
      <c r="AE26" s="534"/>
      <c r="AF26" s="534"/>
      <c r="AG26" s="535"/>
    </row>
    <row r="27" spans="1:33" ht="16.899999999999999" customHeight="1" x14ac:dyDescent="0.35">
      <c r="A27" s="536"/>
      <c r="B27" s="534"/>
      <c r="C27" s="534"/>
      <c r="D27" s="534"/>
      <c r="E27" s="534"/>
      <c r="F27" s="534"/>
      <c r="G27" s="534"/>
      <c r="H27" s="534"/>
      <c r="I27" s="534"/>
      <c r="J27" s="534"/>
      <c r="K27" s="534"/>
      <c r="L27" s="534"/>
      <c r="M27" s="534"/>
      <c r="N27" s="534"/>
      <c r="O27" s="534"/>
      <c r="P27" s="534"/>
      <c r="Q27" s="534"/>
      <c r="R27" s="534"/>
      <c r="S27" s="534"/>
      <c r="T27" s="534"/>
      <c r="U27" s="534"/>
      <c r="V27" s="534"/>
      <c r="W27" s="534"/>
      <c r="X27" s="534"/>
      <c r="Y27" s="534"/>
      <c r="Z27" s="534"/>
      <c r="AA27" s="534"/>
      <c r="AB27" s="534"/>
      <c r="AC27" s="534"/>
      <c r="AD27" s="534"/>
      <c r="AE27" s="534"/>
      <c r="AF27" s="534"/>
      <c r="AG27" s="535"/>
    </row>
    <row r="28" spans="1:33" ht="16.899999999999999" customHeight="1" thickBot="1" x14ac:dyDescent="0.4">
      <c r="A28" s="537"/>
      <c r="B28" s="538"/>
      <c r="C28" s="538"/>
      <c r="D28" s="538"/>
      <c r="E28" s="538"/>
      <c r="F28" s="538"/>
      <c r="G28" s="538"/>
      <c r="H28" s="538"/>
      <c r="I28" s="538"/>
      <c r="J28" s="538"/>
      <c r="K28" s="538"/>
      <c r="L28" s="538"/>
      <c r="M28" s="538"/>
      <c r="N28" s="538"/>
      <c r="O28" s="538"/>
      <c r="P28" s="538"/>
      <c r="Q28" s="538"/>
      <c r="R28" s="538"/>
      <c r="S28" s="538"/>
      <c r="T28" s="538"/>
      <c r="U28" s="538"/>
      <c r="V28" s="538"/>
      <c r="W28" s="538"/>
      <c r="X28" s="538"/>
      <c r="Y28" s="538"/>
      <c r="Z28" s="538"/>
      <c r="AA28" s="538"/>
      <c r="AB28" s="538"/>
      <c r="AC28" s="538"/>
      <c r="AD28" s="538"/>
      <c r="AE28" s="538"/>
      <c r="AF28" s="538"/>
      <c r="AG28" s="539"/>
    </row>
    <row r="29" spans="1:33" ht="16.899999999999999" customHeight="1" x14ac:dyDescent="0.35">
      <c r="A29" s="551" t="s">
        <v>69</v>
      </c>
      <c r="B29" s="552"/>
      <c r="C29" s="529" t="s">
        <v>285</v>
      </c>
      <c r="D29" s="520"/>
      <c r="E29" s="520"/>
      <c r="F29" s="520"/>
      <c r="G29" s="520"/>
      <c r="H29" s="520"/>
      <c r="I29" s="520"/>
      <c r="J29" s="520"/>
      <c r="K29" s="530"/>
      <c r="L29" s="529" t="s">
        <v>286</v>
      </c>
      <c r="M29" s="520"/>
      <c r="N29" s="520"/>
      <c r="O29" s="520"/>
      <c r="P29" s="520"/>
      <c r="Q29" s="520"/>
      <c r="R29" s="520"/>
      <c r="S29" s="520"/>
      <c r="T29" s="520"/>
      <c r="U29" s="530"/>
      <c r="V29" s="529" t="s">
        <v>288</v>
      </c>
      <c r="W29" s="520"/>
      <c r="X29" s="520"/>
      <c r="Y29" s="520"/>
      <c r="Z29" s="520"/>
      <c r="AA29" s="520"/>
      <c r="AB29" s="520"/>
      <c r="AC29" s="520"/>
      <c r="AD29" s="520"/>
      <c r="AE29" s="520"/>
      <c r="AF29" s="520"/>
      <c r="AG29" s="530"/>
    </row>
    <row r="30" spans="1:33" ht="16.899999999999999" customHeight="1" x14ac:dyDescent="0.35">
      <c r="A30" s="553"/>
      <c r="B30" s="554"/>
      <c r="C30" s="514" t="e">
        <f>#REF!</f>
        <v>#REF!</v>
      </c>
      <c r="D30" s="515"/>
      <c r="E30" s="515"/>
      <c r="F30" s="515"/>
      <c r="G30" s="515"/>
      <c r="H30" s="515"/>
      <c r="I30" s="515"/>
      <c r="J30" s="515"/>
      <c r="K30" s="516"/>
      <c r="L30" s="514" t="e">
        <f>#REF!</f>
        <v>#REF!</v>
      </c>
      <c r="M30" s="515"/>
      <c r="N30" s="515"/>
      <c r="O30" s="515"/>
      <c r="P30" s="515"/>
      <c r="Q30" s="515"/>
      <c r="R30" s="515"/>
      <c r="S30" s="515"/>
      <c r="T30" s="515"/>
      <c r="U30" s="516"/>
      <c r="V30" s="550" t="e">
        <f>#REF!+#REF!</f>
        <v>#REF!</v>
      </c>
      <c r="W30" s="515"/>
      <c r="X30" s="515"/>
      <c r="Y30" s="515"/>
      <c r="Z30" s="515"/>
      <c r="AA30" s="515"/>
      <c r="AB30" s="515"/>
      <c r="AC30" s="515"/>
      <c r="AD30" s="515"/>
      <c r="AE30" s="515"/>
      <c r="AF30" s="515"/>
      <c r="AG30" s="516"/>
    </row>
    <row r="31" spans="1:33" ht="16.899999999999999" customHeight="1" thickBot="1" x14ac:dyDescent="0.4">
      <c r="A31" s="553"/>
      <c r="B31" s="554"/>
      <c r="C31" s="517"/>
      <c r="D31" s="518"/>
      <c r="E31" s="518"/>
      <c r="F31" s="518"/>
      <c r="G31" s="518"/>
      <c r="H31" s="518"/>
      <c r="I31" s="518"/>
      <c r="J31" s="518"/>
      <c r="K31" s="519"/>
      <c r="L31" s="517"/>
      <c r="M31" s="518"/>
      <c r="N31" s="518"/>
      <c r="O31" s="518"/>
      <c r="P31" s="518"/>
      <c r="Q31" s="518"/>
      <c r="R31" s="518"/>
      <c r="S31" s="518"/>
      <c r="T31" s="518"/>
      <c r="U31" s="519"/>
      <c r="V31" s="517"/>
      <c r="W31" s="518"/>
      <c r="X31" s="518"/>
      <c r="Y31" s="518"/>
      <c r="Z31" s="518"/>
      <c r="AA31" s="518"/>
      <c r="AB31" s="518"/>
      <c r="AC31" s="518"/>
      <c r="AD31" s="518"/>
      <c r="AE31" s="518"/>
      <c r="AF31" s="518"/>
      <c r="AG31" s="519"/>
    </row>
    <row r="32" spans="1:33" ht="16.899999999999999" customHeight="1" x14ac:dyDescent="0.35">
      <c r="A32" s="553"/>
      <c r="B32" s="554"/>
      <c r="C32" s="540"/>
      <c r="D32" s="541"/>
      <c r="E32" s="541"/>
      <c r="F32" s="541"/>
      <c r="G32" s="541"/>
      <c r="H32" s="541"/>
      <c r="I32" s="541"/>
      <c r="J32" s="541"/>
      <c r="K32" s="542"/>
      <c r="L32" s="529" t="s">
        <v>287</v>
      </c>
      <c r="M32" s="520"/>
      <c r="N32" s="520"/>
      <c r="O32" s="520"/>
      <c r="P32" s="520"/>
      <c r="Q32" s="520"/>
      <c r="R32" s="520"/>
      <c r="S32" s="520"/>
      <c r="T32" s="520"/>
      <c r="U32" s="530"/>
      <c r="V32" s="529" t="s">
        <v>289</v>
      </c>
      <c r="W32" s="520"/>
      <c r="X32" s="520"/>
      <c r="Y32" s="520"/>
      <c r="Z32" s="520"/>
      <c r="AA32" s="520"/>
      <c r="AB32" s="520"/>
      <c r="AC32" s="520"/>
      <c r="AD32" s="520"/>
      <c r="AE32" s="520"/>
      <c r="AF32" s="520"/>
      <c r="AG32" s="530"/>
    </row>
    <row r="33" spans="1:33" ht="16.899999999999999" customHeight="1" x14ac:dyDescent="0.35">
      <c r="A33" s="553"/>
      <c r="B33" s="554"/>
      <c r="C33" s="543"/>
      <c r="D33" s="544"/>
      <c r="E33" s="544"/>
      <c r="F33" s="544"/>
      <c r="G33" s="544"/>
      <c r="H33" s="544"/>
      <c r="I33" s="544"/>
      <c r="J33" s="544"/>
      <c r="K33" s="545"/>
      <c r="L33" s="549" t="e">
        <f>#REF!</f>
        <v>#REF!</v>
      </c>
      <c r="M33" s="515"/>
      <c r="N33" s="515"/>
      <c r="O33" s="515"/>
      <c r="P33" s="515"/>
      <c r="Q33" s="515"/>
      <c r="R33" s="515"/>
      <c r="S33" s="515"/>
      <c r="T33" s="515"/>
      <c r="U33" s="516"/>
      <c r="V33" s="550" t="e">
        <f>#REF!</f>
        <v>#REF!</v>
      </c>
      <c r="W33" s="515"/>
      <c r="X33" s="515"/>
      <c r="Y33" s="515"/>
      <c r="Z33" s="515"/>
      <c r="AA33" s="515"/>
      <c r="AB33" s="515"/>
      <c r="AC33" s="515"/>
      <c r="AD33" s="515"/>
      <c r="AE33" s="515"/>
      <c r="AF33" s="515"/>
      <c r="AG33" s="516"/>
    </row>
    <row r="34" spans="1:33" ht="16.899999999999999" customHeight="1" thickBot="1" x14ac:dyDescent="0.4">
      <c r="A34" s="553"/>
      <c r="B34" s="554"/>
      <c r="C34" s="546"/>
      <c r="D34" s="547"/>
      <c r="E34" s="547"/>
      <c r="F34" s="547"/>
      <c r="G34" s="547"/>
      <c r="H34" s="547"/>
      <c r="I34" s="547"/>
      <c r="J34" s="547"/>
      <c r="K34" s="548"/>
      <c r="L34" s="517"/>
      <c r="M34" s="518"/>
      <c r="N34" s="518"/>
      <c r="O34" s="518"/>
      <c r="P34" s="518"/>
      <c r="Q34" s="518"/>
      <c r="R34" s="518"/>
      <c r="S34" s="518"/>
      <c r="T34" s="518"/>
      <c r="U34" s="519"/>
      <c r="V34" s="517"/>
      <c r="W34" s="518"/>
      <c r="X34" s="518"/>
      <c r="Y34" s="518"/>
      <c r="Z34" s="518"/>
      <c r="AA34" s="518"/>
      <c r="AB34" s="518"/>
      <c r="AC34" s="518"/>
      <c r="AD34" s="518"/>
      <c r="AE34" s="518"/>
      <c r="AF34" s="518"/>
      <c r="AG34" s="519"/>
    </row>
    <row r="35" spans="1:33" ht="16.899999999999999" customHeight="1" x14ac:dyDescent="0.35">
      <c r="A35" s="553"/>
      <c r="B35" s="554"/>
      <c r="C35" s="557" t="s">
        <v>290</v>
      </c>
      <c r="D35" s="558"/>
      <c r="E35" s="558"/>
      <c r="F35" s="558"/>
      <c r="G35" s="558"/>
      <c r="H35" s="558"/>
      <c r="I35" s="558"/>
      <c r="J35" s="558"/>
      <c r="K35" s="558"/>
      <c r="L35" s="558"/>
      <c r="M35" s="558"/>
      <c r="N35" s="558"/>
      <c r="O35" s="558"/>
      <c r="P35" s="558"/>
      <c r="Q35" s="558"/>
      <c r="R35" s="558"/>
      <c r="S35" s="558"/>
      <c r="T35" s="558"/>
      <c r="U35" s="558"/>
      <c r="V35" s="558"/>
      <c r="W35" s="558"/>
      <c r="X35" s="558"/>
      <c r="Y35" s="558"/>
      <c r="Z35" s="558"/>
      <c r="AA35" s="558"/>
      <c r="AB35" s="558"/>
      <c r="AC35" s="558"/>
      <c r="AD35" s="558"/>
      <c r="AE35" s="558"/>
      <c r="AF35" s="558"/>
      <c r="AG35" s="559"/>
    </row>
    <row r="36" spans="1:33" ht="16.899999999999999" customHeight="1" x14ac:dyDescent="0.35">
      <c r="A36" s="553"/>
      <c r="B36" s="554"/>
      <c r="C36" s="560"/>
      <c r="D36" s="561"/>
      <c r="E36" s="561"/>
      <c r="F36" s="561"/>
      <c r="G36" s="561"/>
      <c r="H36" s="561"/>
      <c r="I36" s="561"/>
      <c r="J36" s="561"/>
      <c r="K36" s="561"/>
      <c r="L36" s="561"/>
      <c r="M36" s="561"/>
      <c r="N36" s="561"/>
      <c r="O36" s="561"/>
      <c r="P36" s="561"/>
      <c r="Q36" s="561"/>
      <c r="R36" s="561"/>
      <c r="S36" s="561"/>
      <c r="T36" s="561"/>
      <c r="U36" s="561"/>
      <c r="V36" s="561"/>
      <c r="W36" s="561"/>
      <c r="X36" s="561"/>
      <c r="Y36" s="561"/>
      <c r="Z36" s="561"/>
      <c r="AA36" s="561"/>
      <c r="AB36" s="561"/>
      <c r="AC36" s="561"/>
      <c r="AD36" s="561"/>
      <c r="AE36" s="561"/>
      <c r="AF36" s="561"/>
      <c r="AG36" s="562"/>
    </row>
    <row r="37" spans="1:33" ht="16.899999999999999" customHeight="1" x14ac:dyDescent="0.35">
      <c r="A37" s="553"/>
      <c r="B37" s="554"/>
      <c r="C37" s="111"/>
      <c r="D37" s="563" t="e">
        <f>#REF!</f>
        <v>#REF!</v>
      </c>
      <c r="E37" s="563"/>
      <c r="F37" s="563"/>
      <c r="G37" s="563"/>
      <c r="H37" s="563"/>
      <c r="I37" s="563"/>
      <c r="J37" s="563"/>
      <c r="K37" s="563"/>
      <c r="L37" s="563"/>
      <c r="M37" s="563"/>
      <c r="N37" s="563"/>
      <c r="O37" s="563"/>
      <c r="P37" s="563"/>
      <c r="Q37" s="563"/>
      <c r="R37" s="110"/>
      <c r="S37" s="563" t="e">
        <f>#REF!</f>
        <v>#REF!</v>
      </c>
      <c r="T37" s="563"/>
      <c r="U37" s="563"/>
      <c r="V37" s="563"/>
      <c r="W37" s="563"/>
      <c r="X37" s="563"/>
      <c r="Y37" s="563"/>
      <c r="Z37" s="563"/>
      <c r="AA37" s="563"/>
      <c r="AB37" s="563"/>
      <c r="AC37" s="563"/>
      <c r="AD37" s="563"/>
      <c r="AE37" s="563"/>
      <c r="AF37" s="110"/>
      <c r="AG37" s="112"/>
    </row>
    <row r="38" spans="1:33" ht="16.899999999999999" customHeight="1" x14ac:dyDescent="0.35">
      <c r="A38" s="553"/>
      <c r="B38" s="554"/>
      <c r="C38" s="111"/>
      <c r="D38" s="564"/>
      <c r="E38" s="564"/>
      <c r="F38" s="564"/>
      <c r="G38" s="564"/>
      <c r="H38" s="564"/>
      <c r="I38" s="564"/>
      <c r="J38" s="564"/>
      <c r="K38" s="564"/>
      <c r="L38" s="564"/>
      <c r="M38" s="564"/>
      <c r="N38" s="564"/>
      <c r="O38" s="564"/>
      <c r="P38" s="564"/>
      <c r="Q38" s="564"/>
      <c r="R38" s="110"/>
      <c r="S38" s="564"/>
      <c r="T38" s="564"/>
      <c r="U38" s="564"/>
      <c r="V38" s="564"/>
      <c r="W38" s="564"/>
      <c r="X38" s="564"/>
      <c r="Y38" s="564"/>
      <c r="Z38" s="564"/>
      <c r="AA38" s="564"/>
      <c r="AB38" s="564"/>
      <c r="AC38" s="564"/>
      <c r="AD38" s="564"/>
      <c r="AE38" s="564"/>
      <c r="AF38" s="110"/>
      <c r="AG38" s="112"/>
    </row>
    <row r="39" spans="1:33" ht="16.899999999999999" customHeight="1" x14ac:dyDescent="0.35">
      <c r="A39" s="553"/>
      <c r="B39" s="554"/>
      <c r="C39" s="111"/>
      <c r="D39" s="565" t="s">
        <v>199</v>
      </c>
      <c r="E39" s="565"/>
      <c r="F39" s="565"/>
      <c r="G39" s="565"/>
      <c r="H39" s="565"/>
      <c r="I39" s="565"/>
      <c r="J39" s="565"/>
      <c r="K39" s="565"/>
      <c r="L39" s="565"/>
      <c r="M39" s="565"/>
      <c r="N39" s="565"/>
      <c r="O39" s="565"/>
      <c r="P39" s="565"/>
      <c r="Q39" s="565"/>
      <c r="R39" s="110"/>
      <c r="S39" s="565" t="s">
        <v>87</v>
      </c>
      <c r="T39" s="565"/>
      <c r="U39" s="565"/>
      <c r="V39" s="565"/>
      <c r="W39" s="565"/>
      <c r="X39" s="565"/>
      <c r="Y39" s="565"/>
      <c r="Z39" s="565"/>
      <c r="AA39" s="565"/>
      <c r="AB39" s="565"/>
      <c r="AC39" s="565"/>
      <c r="AD39" s="565"/>
      <c r="AE39" s="565"/>
      <c r="AF39" s="110"/>
      <c r="AG39" s="112"/>
    </row>
    <row r="40" spans="1:33" ht="16.899999999999999" customHeight="1" x14ac:dyDescent="0.35">
      <c r="A40" s="553"/>
      <c r="B40" s="554"/>
      <c r="C40" s="111"/>
      <c r="D40" s="563"/>
      <c r="E40" s="563"/>
      <c r="F40" s="563"/>
      <c r="G40" s="563"/>
      <c r="H40" s="563"/>
      <c r="I40" s="563"/>
      <c r="J40" s="563"/>
      <c r="K40" s="563"/>
      <c r="L40" s="563"/>
      <c r="M40" s="563"/>
      <c r="N40" s="563"/>
      <c r="O40" s="563"/>
      <c r="P40" s="563"/>
      <c r="Q40" s="563"/>
      <c r="R40" s="110"/>
      <c r="S40" s="563"/>
      <c r="T40" s="563"/>
      <c r="U40" s="563"/>
      <c r="V40" s="563"/>
      <c r="W40" s="563"/>
      <c r="X40" s="563"/>
      <c r="Y40" s="563"/>
      <c r="Z40" s="563"/>
      <c r="AA40" s="563"/>
      <c r="AB40" s="563"/>
      <c r="AC40" s="563"/>
      <c r="AD40" s="563"/>
      <c r="AE40" s="563"/>
      <c r="AF40" s="110"/>
      <c r="AG40" s="112"/>
    </row>
    <row r="41" spans="1:33" ht="16.899999999999999" customHeight="1" x14ac:dyDescent="0.35">
      <c r="A41" s="553"/>
      <c r="B41" s="554"/>
      <c r="C41" s="111"/>
      <c r="D41" s="564"/>
      <c r="E41" s="564"/>
      <c r="F41" s="564"/>
      <c r="G41" s="564"/>
      <c r="H41" s="564"/>
      <c r="I41" s="564"/>
      <c r="J41" s="564"/>
      <c r="K41" s="564"/>
      <c r="L41" s="564"/>
      <c r="M41" s="564"/>
      <c r="N41" s="564"/>
      <c r="O41" s="564"/>
      <c r="P41" s="564"/>
      <c r="Q41" s="564"/>
      <c r="R41" s="110"/>
      <c r="S41" s="564"/>
      <c r="T41" s="564"/>
      <c r="U41" s="564"/>
      <c r="V41" s="564"/>
      <c r="W41" s="564"/>
      <c r="X41" s="564"/>
      <c r="Y41" s="564"/>
      <c r="Z41" s="564"/>
      <c r="AA41" s="564"/>
      <c r="AB41" s="564"/>
      <c r="AC41" s="564"/>
      <c r="AD41" s="564"/>
      <c r="AE41" s="564"/>
      <c r="AF41" s="110"/>
      <c r="AG41" s="112"/>
    </row>
    <row r="42" spans="1:33" ht="16.899999999999999" customHeight="1" x14ac:dyDescent="0.35">
      <c r="A42" s="553"/>
      <c r="B42" s="554"/>
      <c r="C42" s="111"/>
      <c r="D42" s="565" t="s">
        <v>200</v>
      </c>
      <c r="E42" s="565"/>
      <c r="F42" s="565"/>
      <c r="G42" s="565"/>
      <c r="H42" s="565"/>
      <c r="I42" s="565"/>
      <c r="J42" s="565"/>
      <c r="K42" s="565"/>
      <c r="L42" s="565"/>
      <c r="M42" s="565"/>
      <c r="N42" s="565"/>
      <c r="O42" s="565"/>
      <c r="P42" s="565"/>
      <c r="Q42" s="565"/>
      <c r="R42" s="110"/>
      <c r="S42" s="565" t="s">
        <v>88</v>
      </c>
      <c r="T42" s="565"/>
      <c r="U42" s="565"/>
      <c r="V42" s="565"/>
      <c r="W42" s="565"/>
      <c r="X42" s="565"/>
      <c r="Y42" s="565"/>
      <c r="Z42" s="565"/>
      <c r="AA42" s="565"/>
      <c r="AB42" s="565"/>
      <c r="AC42" s="565"/>
      <c r="AD42" s="565"/>
      <c r="AE42" s="565"/>
      <c r="AF42" s="110"/>
      <c r="AG42" s="112"/>
    </row>
    <row r="43" spans="1:33" ht="16.899999999999999" customHeight="1" thickBot="1" x14ac:dyDescent="0.4">
      <c r="A43" s="555"/>
      <c r="B43" s="556"/>
      <c r="C43" s="113"/>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5"/>
    </row>
    <row r="44" spans="1:33" ht="16.899999999999999" customHeight="1" x14ac:dyDescent="0.35">
      <c r="A44" s="571" t="s">
        <v>202</v>
      </c>
      <c r="B44" s="572"/>
      <c r="C44" s="529" t="s">
        <v>291</v>
      </c>
      <c r="D44" s="520"/>
      <c r="E44" s="520"/>
      <c r="F44" s="520"/>
      <c r="G44" s="520"/>
      <c r="H44" s="520"/>
      <c r="I44" s="520"/>
      <c r="J44" s="520"/>
      <c r="K44" s="530"/>
      <c r="L44" s="529" t="s">
        <v>292</v>
      </c>
      <c r="M44" s="520"/>
      <c r="N44" s="520"/>
      <c r="O44" s="520"/>
      <c r="P44" s="520"/>
      <c r="Q44" s="520"/>
      <c r="R44" s="520"/>
      <c r="S44" s="520"/>
      <c r="T44" s="520"/>
      <c r="U44" s="530"/>
      <c r="V44" s="529" t="s">
        <v>293</v>
      </c>
      <c r="W44" s="520"/>
      <c r="X44" s="520"/>
      <c r="Y44" s="520"/>
      <c r="Z44" s="520"/>
      <c r="AA44" s="520"/>
      <c r="AB44" s="520"/>
      <c r="AC44" s="520"/>
      <c r="AD44" s="520"/>
      <c r="AE44" s="520"/>
      <c r="AF44" s="520"/>
      <c r="AG44" s="530"/>
    </row>
    <row r="45" spans="1:33" ht="16.899999999999999" customHeight="1" x14ac:dyDescent="0.35">
      <c r="A45" s="573"/>
      <c r="B45" s="574"/>
      <c r="C45" s="543"/>
      <c r="D45" s="544"/>
      <c r="E45" s="544"/>
      <c r="F45" s="544"/>
      <c r="G45" s="544"/>
      <c r="H45" s="544"/>
      <c r="I45" s="544"/>
      <c r="J45" s="544"/>
      <c r="K45" s="545"/>
      <c r="L45" s="543"/>
      <c r="M45" s="544"/>
      <c r="N45" s="544"/>
      <c r="O45" s="544"/>
      <c r="P45" s="544"/>
      <c r="Q45" s="544"/>
      <c r="R45" s="544"/>
      <c r="S45" s="544"/>
      <c r="T45" s="544"/>
      <c r="U45" s="545"/>
      <c r="V45" s="578" t="e">
        <f>#REF!</f>
        <v>#REF!</v>
      </c>
      <c r="W45" s="544"/>
      <c r="X45" s="544"/>
      <c r="Y45" s="544"/>
      <c r="Z45" s="544"/>
      <c r="AA45" s="544"/>
      <c r="AB45" s="544"/>
      <c r="AC45" s="544"/>
      <c r="AD45" s="544"/>
      <c r="AE45" s="544"/>
      <c r="AF45" s="544"/>
      <c r="AG45" s="545"/>
    </row>
    <row r="46" spans="1:33" ht="16.899999999999999" customHeight="1" thickBot="1" x14ac:dyDescent="0.4">
      <c r="A46" s="573"/>
      <c r="B46" s="574"/>
      <c r="C46" s="546"/>
      <c r="D46" s="547"/>
      <c r="E46" s="547"/>
      <c r="F46" s="547"/>
      <c r="G46" s="547"/>
      <c r="H46" s="547"/>
      <c r="I46" s="547"/>
      <c r="J46" s="547"/>
      <c r="K46" s="548"/>
      <c r="L46" s="546"/>
      <c r="M46" s="547"/>
      <c r="N46" s="547"/>
      <c r="O46" s="547"/>
      <c r="P46" s="547"/>
      <c r="Q46" s="547"/>
      <c r="R46" s="547"/>
      <c r="S46" s="547"/>
      <c r="T46" s="547"/>
      <c r="U46" s="548"/>
      <c r="V46" s="546"/>
      <c r="W46" s="547"/>
      <c r="X46" s="547"/>
      <c r="Y46" s="547"/>
      <c r="Z46" s="547"/>
      <c r="AA46" s="547"/>
      <c r="AB46" s="547"/>
      <c r="AC46" s="547"/>
      <c r="AD46" s="547"/>
      <c r="AE46" s="547"/>
      <c r="AF46" s="547"/>
      <c r="AG46" s="548"/>
    </row>
    <row r="47" spans="1:33" ht="10.15" customHeight="1" x14ac:dyDescent="0.35">
      <c r="A47" s="573"/>
      <c r="B47" s="574"/>
      <c r="C47" s="529" t="s">
        <v>294</v>
      </c>
      <c r="D47" s="520"/>
      <c r="E47" s="520"/>
      <c r="F47" s="520"/>
      <c r="G47" s="520"/>
      <c r="H47" s="520"/>
      <c r="I47" s="520"/>
      <c r="J47" s="520"/>
      <c r="K47" s="520"/>
      <c r="L47" s="520"/>
      <c r="M47" s="520"/>
      <c r="N47" s="520"/>
      <c r="O47" s="520"/>
      <c r="P47" s="520"/>
      <c r="Q47" s="520"/>
      <c r="R47" s="520"/>
      <c r="S47" s="520"/>
      <c r="T47" s="520"/>
      <c r="U47" s="520"/>
      <c r="V47" s="520"/>
      <c r="W47" s="520"/>
      <c r="X47" s="520"/>
      <c r="Y47" s="520"/>
      <c r="Z47" s="520"/>
      <c r="AA47" s="520"/>
      <c r="AB47" s="520"/>
      <c r="AC47" s="520"/>
      <c r="AD47" s="520"/>
      <c r="AE47" s="520"/>
      <c r="AF47" s="520"/>
      <c r="AG47" s="530"/>
    </row>
    <row r="48" spans="1:33" ht="10.15" customHeight="1" x14ac:dyDescent="0.35">
      <c r="A48" s="573"/>
      <c r="B48" s="574"/>
      <c r="C48" s="531"/>
      <c r="D48" s="521"/>
      <c r="E48" s="521"/>
      <c r="F48" s="521"/>
      <c r="G48" s="521"/>
      <c r="H48" s="521"/>
      <c r="I48" s="521"/>
      <c r="J48" s="521"/>
      <c r="K48" s="521"/>
      <c r="L48" s="521"/>
      <c r="M48" s="521"/>
      <c r="N48" s="521"/>
      <c r="O48" s="521"/>
      <c r="P48" s="521"/>
      <c r="Q48" s="521"/>
      <c r="R48" s="521"/>
      <c r="S48" s="521"/>
      <c r="T48" s="521"/>
      <c r="U48" s="521"/>
      <c r="V48" s="521"/>
      <c r="W48" s="521"/>
      <c r="X48" s="521"/>
      <c r="Y48" s="521"/>
      <c r="Z48" s="521"/>
      <c r="AA48" s="521"/>
      <c r="AB48" s="521"/>
      <c r="AC48" s="521"/>
      <c r="AD48" s="521"/>
      <c r="AE48" s="521"/>
      <c r="AF48" s="521"/>
      <c r="AG48" s="532"/>
    </row>
    <row r="49" spans="1:33" ht="16.899999999999999" customHeight="1" x14ac:dyDescent="0.35">
      <c r="A49" s="573"/>
      <c r="B49" s="574"/>
      <c r="C49" s="116"/>
      <c r="D49" s="563"/>
      <c r="E49" s="563"/>
      <c r="F49" s="563"/>
      <c r="G49" s="563"/>
      <c r="H49" s="563"/>
      <c r="I49" s="563"/>
      <c r="J49" s="563"/>
      <c r="K49" s="563"/>
      <c r="L49" s="563"/>
      <c r="M49" s="563"/>
      <c r="N49" s="563"/>
      <c r="O49" s="563"/>
      <c r="P49" s="563"/>
      <c r="Q49" s="563"/>
      <c r="R49" s="4"/>
      <c r="S49" s="563"/>
      <c r="T49" s="563"/>
      <c r="U49" s="563"/>
      <c r="V49" s="563"/>
      <c r="W49" s="563"/>
      <c r="X49" s="563"/>
      <c r="Y49" s="563"/>
      <c r="Z49" s="563"/>
      <c r="AA49" s="563"/>
      <c r="AB49" s="563"/>
      <c r="AC49" s="563"/>
      <c r="AD49" s="563"/>
      <c r="AE49" s="563"/>
      <c r="AF49" s="4"/>
      <c r="AG49" s="117"/>
    </row>
    <row r="50" spans="1:33" ht="16.899999999999999" customHeight="1" x14ac:dyDescent="0.35">
      <c r="A50" s="573"/>
      <c r="B50" s="574"/>
      <c r="C50" s="116"/>
      <c r="D50" s="564"/>
      <c r="E50" s="564"/>
      <c r="F50" s="564"/>
      <c r="G50" s="564"/>
      <c r="H50" s="564"/>
      <c r="I50" s="564"/>
      <c r="J50" s="564"/>
      <c r="K50" s="564"/>
      <c r="L50" s="564"/>
      <c r="M50" s="564"/>
      <c r="N50" s="564"/>
      <c r="O50" s="564"/>
      <c r="P50" s="564"/>
      <c r="Q50" s="564"/>
      <c r="R50" s="4"/>
      <c r="S50" s="564"/>
      <c r="T50" s="564"/>
      <c r="U50" s="564"/>
      <c r="V50" s="564"/>
      <c r="W50" s="564"/>
      <c r="X50" s="564"/>
      <c r="Y50" s="564"/>
      <c r="Z50" s="564"/>
      <c r="AA50" s="564"/>
      <c r="AB50" s="564"/>
      <c r="AC50" s="564"/>
      <c r="AD50" s="564"/>
      <c r="AE50" s="564"/>
      <c r="AF50" s="4"/>
      <c r="AG50" s="117"/>
    </row>
    <row r="51" spans="1:33" s="51" customFormat="1" x14ac:dyDescent="0.35">
      <c r="A51" s="573"/>
      <c r="B51" s="574"/>
      <c r="C51" s="184"/>
      <c r="D51" s="577" t="s">
        <v>201</v>
      </c>
      <c r="E51" s="577"/>
      <c r="F51" s="577"/>
      <c r="G51" s="577"/>
      <c r="H51" s="577"/>
      <c r="I51" s="577"/>
      <c r="J51" s="577"/>
      <c r="K51" s="577"/>
      <c r="L51" s="577"/>
      <c r="M51" s="577"/>
      <c r="N51" s="577"/>
      <c r="O51" s="577"/>
      <c r="P51" s="577"/>
      <c r="Q51" s="577"/>
      <c r="R51" s="185"/>
      <c r="S51" s="577" t="s">
        <v>87</v>
      </c>
      <c r="T51" s="577"/>
      <c r="U51" s="577"/>
      <c r="V51" s="577"/>
      <c r="W51" s="577"/>
      <c r="X51" s="577"/>
      <c r="Y51" s="577"/>
      <c r="Z51" s="577"/>
      <c r="AA51" s="577"/>
      <c r="AB51" s="577"/>
      <c r="AC51" s="577"/>
      <c r="AD51" s="577"/>
      <c r="AE51" s="577"/>
      <c r="AF51" s="185"/>
      <c r="AG51" s="186"/>
    </row>
    <row r="52" spans="1:33" ht="16.899999999999999" customHeight="1" x14ac:dyDescent="0.35">
      <c r="A52" s="573"/>
      <c r="B52" s="574"/>
      <c r="C52" s="116"/>
      <c r="D52" s="563"/>
      <c r="E52" s="563"/>
      <c r="F52" s="563"/>
      <c r="G52" s="563"/>
      <c r="H52" s="563"/>
      <c r="I52" s="563"/>
      <c r="J52" s="563"/>
      <c r="K52" s="563"/>
      <c r="L52" s="563"/>
      <c r="M52" s="563"/>
      <c r="N52" s="563"/>
      <c r="O52" s="563"/>
      <c r="P52" s="563"/>
      <c r="Q52" s="563"/>
      <c r="R52" s="4"/>
      <c r="S52" s="563"/>
      <c r="T52" s="563"/>
      <c r="U52" s="563"/>
      <c r="V52" s="563"/>
      <c r="W52" s="563"/>
      <c r="X52" s="563"/>
      <c r="Y52" s="563"/>
      <c r="Z52" s="563"/>
      <c r="AA52" s="563"/>
      <c r="AB52" s="563"/>
      <c r="AC52" s="563"/>
      <c r="AD52" s="563"/>
      <c r="AE52" s="563"/>
      <c r="AF52" s="4"/>
      <c r="AG52" s="117"/>
    </row>
    <row r="53" spans="1:33" ht="16.899999999999999" customHeight="1" x14ac:dyDescent="0.35">
      <c r="A53" s="573"/>
      <c r="B53" s="574"/>
      <c r="C53" s="116"/>
      <c r="D53" s="564"/>
      <c r="E53" s="564"/>
      <c r="F53" s="564"/>
      <c r="G53" s="564"/>
      <c r="H53" s="564"/>
      <c r="I53" s="564"/>
      <c r="J53" s="564"/>
      <c r="K53" s="564"/>
      <c r="L53" s="564"/>
      <c r="M53" s="564"/>
      <c r="N53" s="564"/>
      <c r="O53" s="564"/>
      <c r="P53" s="564"/>
      <c r="Q53" s="564"/>
      <c r="R53" s="4"/>
      <c r="S53" s="564"/>
      <c r="T53" s="564"/>
      <c r="U53" s="564"/>
      <c r="V53" s="564"/>
      <c r="W53" s="564"/>
      <c r="X53" s="564"/>
      <c r="Y53" s="564"/>
      <c r="Z53" s="564"/>
      <c r="AA53" s="564"/>
      <c r="AB53" s="564"/>
      <c r="AC53" s="564"/>
      <c r="AD53" s="564"/>
      <c r="AE53" s="564"/>
      <c r="AF53" s="4"/>
      <c r="AG53" s="117"/>
    </row>
    <row r="54" spans="1:33" x14ac:dyDescent="0.35">
      <c r="A54" s="573"/>
      <c r="B54" s="574"/>
      <c r="C54" s="116"/>
      <c r="D54" s="566" t="s">
        <v>200</v>
      </c>
      <c r="E54" s="566"/>
      <c r="F54" s="566"/>
      <c r="G54" s="566"/>
      <c r="H54" s="566"/>
      <c r="I54" s="566"/>
      <c r="J54" s="566"/>
      <c r="K54" s="566"/>
      <c r="L54" s="566"/>
      <c r="M54" s="566"/>
      <c r="N54" s="566"/>
      <c r="O54" s="566"/>
      <c r="P54" s="566"/>
      <c r="Q54" s="566"/>
      <c r="R54" s="4"/>
      <c r="S54" s="566" t="s">
        <v>88</v>
      </c>
      <c r="T54" s="566"/>
      <c r="U54" s="566"/>
      <c r="V54" s="566"/>
      <c r="W54" s="566"/>
      <c r="X54" s="566"/>
      <c r="Y54" s="566"/>
      <c r="Z54" s="566"/>
      <c r="AA54" s="566"/>
      <c r="AB54" s="566"/>
      <c r="AC54" s="566"/>
      <c r="AD54" s="566"/>
      <c r="AE54" s="566"/>
      <c r="AF54" s="4"/>
      <c r="AG54" s="117"/>
    </row>
    <row r="55" spans="1:33" ht="16.899999999999999" customHeight="1" x14ac:dyDescent="0.35">
      <c r="A55" s="573"/>
      <c r="B55" s="574"/>
      <c r="C55" s="116"/>
      <c r="D55" s="567" t="s">
        <v>283</v>
      </c>
      <c r="E55" s="567"/>
      <c r="F55" s="567"/>
      <c r="G55" s="567"/>
      <c r="H55" s="567"/>
      <c r="I55" s="567"/>
      <c r="J55" s="567"/>
      <c r="K55" s="567"/>
      <c r="L55" s="567"/>
      <c r="M55" s="567"/>
      <c r="N55" s="567"/>
      <c r="O55" s="567"/>
      <c r="P55" s="567"/>
      <c r="Q55" s="567"/>
      <c r="R55" s="567"/>
      <c r="S55" s="567"/>
      <c r="T55" s="567"/>
      <c r="U55" s="567"/>
      <c r="V55" s="567"/>
      <c r="W55" s="567"/>
      <c r="X55" s="567"/>
      <c r="Y55" s="567"/>
      <c r="Z55" s="567"/>
      <c r="AA55" s="567"/>
      <c r="AB55" s="567"/>
      <c r="AC55" s="567"/>
      <c r="AD55" s="567"/>
      <c r="AE55" s="567"/>
      <c r="AF55" s="567"/>
      <c r="AG55" s="568"/>
    </row>
    <row r="56" spans="1:33" ht="16.899999999999999" customHeight="1" thickBot="1" x14ac:dyDescent="0.4">
      <c r="A56" s="575"/>
      <c r="B56" s="576"/>
      <c r="C56" s="118"/>
      <c r="D56" s="569"/>
      <c r="E56" s="569"/>
      <c r="F56" s="569"/>
      <c r="G56" s="569"/>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70"/>
    </row>
    <row r="57" spans="1:33" ht="7.15" customHeight="1" x14ac:dyDescent="0.35"/>
    <row r="58" spans="1:33" x14ac:dyDescent="0.35">
      <c r="A58" t="s">
        <v>203</v>
      </c>
      <c r="F58" t="s">
        <v>204</v>
      </c>
    </row>
    <row r="59" spans="1:33" x14ac:dyDescent="0.35">
      <c r="F59" t="s">
        <v>205</v>
      </c>
    </row>
    <row r="60" spans="1:33" x14ac:dyDescent="0.35">
      <c r="F60" t="s">
        <v>206</v>
      </c>
    </row>
  </sheetData>
  <mergeCells count="54">
    <mergeCell ref="D54:Q54"/>
    <mergeCell ref="S54:AE54"/>
    <mergeCell ref="D55:AG56"/>
    <mergeCell ref="A44:B56"/>
    <mergeCell ref="C47:AG48"/>
    <mergeCell ref="D49:Q50"/>
    <mergeCell ref="S49:AE50"/>
    <mergeCell ref="D51:Q51"/>
    <mergeCell ref="S51:AE51"/>
    <mergeCell ref="D52:Q53"/>
    <mergeCell ref="S52:AE53"/>
    <mergeCell ref="C45:K46"/>
    <mergeCell ref="L44:U44"/>
    <mergeCell ref="L45:U46"/>
    <mergeCell ref="V45:AG46"/>
    <mergeCell ref="V44:AG44"/>
    <mergeCell ref="C44:K44"/>
    <mergeCell ref="V29:AG29"/>
    <mergeCell ref="V32:AG32"/>
    <mergeCell ref="C35:AG36"/>
    <mergeCell ref="D37:Q38"/>
    <mergeCell ref="S37:AE38"/>
    <mergeCell ref="D39:Q39"/>
    <mergeCell ref="S39:AE39"/>
    <mergeCell ref="D40:Q41"/>
    <mergeCell ref="S40:AE41"/>
    <mergeCell ref="D42:Q42"/>
    <mergeCell ref="S42:AE42"/>
    <mergeCell ref="A16:AG17"/>
    <mergeCell ref="A18:AG28"/>
    <mergeCell ref="C29:K29"/>
    <mergeCell ref="C30:K31"/>
    <mergeCell ref="C32:K34"/>
    <mergeCell ref="L29:U29"/>
    <mergeCell ref="L30:U31"/>
    <mergeCell ref="L32:U32"/>
    <mergeCell ref="L33:U34"/>
    <mergeCell ref="V33:AG34"/>
    <mergeCell ref="V30:AG31"/>
    <mergeCell ref="A29:B43"/>
    <mergeCell ref="A11:J12"/>
    <mergeCell ref="K11:T12"/>
    <mergeCell ref="U11:AG12"/>
    <mergeCell ref="J13:L15"/>
    <mergeCell ref="N13:P15"/>
    <mergeCell ref="A13:H15"/>
    <mergeCell ref="Q13:AG15"/>
    <mergeCell ref="F1:AB1"/>
    <mergeCell ref="F2:AB3"/>
    <mergeCell ref="F4:AB5"/>
    <mergeCell ref="A8:AG9"/>
    <mergeCell ref="A10:J10"/>
    <mergeCell ref="K10:T10"/>
    <mergeCell ref="U10:AG10"/>
  </mergeCells>
  <printOptions horizontalCentered="1" verticalCentered="1"/>
  <pageMargins left="0.25" right="0.25" top="0.75" bottom="0.75" header="0.3" footer="0.3"/>
  <pageSetup scale="73"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J35"/>
  <sheetViews>
    <sheetView view="pageBreakPreview" zoomScaleNormal="100" zoomScaleSheetLayoutView="100" workbookViewId="0"/>
  </sheetViews>
  <sheetFormatPr defaultColWidth="9.1796875" defaultRowHeight="12.5" x14ac:dyDescent="0.25"/>
  <cols>
    <col min="1" max="1" width="16.1796875" style="188" bestFit="1" customWidth="1"/>
    <col min="2" max="2" width="16.1796875" style="188" customWidth="1"/>
    <col min="3" max="3" width="34.453125" style="189" customWidth="1"/>
    <col min="4" max="4" width="8.453125" style="189" customWidth="1"/>
    <col min="5" max="5" width="13.1796875" style="189" customWidth="1"/>
    <col min="6" max="6" width="8.54296875" style="189" customWidth="1"/>
    <col min="7" max="7" width="11.26953125" style="189" customWidth="1"/>
    <col min="8" max="8" width="11.81640625" style="189" customWidth="1"/>
    <col min="9" max="9" width="7.7265625" style="189" bestFit="1" customWidth="1"/>
    <col min="10" max="10" width="12.453125" style="189" customWidth="1"/>
    <col min="11" max="256" width="9.1796875" style="189"/>
    <col min="257" max="257" width="16.1796875" style="189" bestFit="1" customWidth="1"/>
    <col min="258" max="258" width="16.1796875" style="189" customWidth="1"/>
    <col min="259" max="259" width="34.453125" style="189" customWidth="1"/>
    <col min="260" max="260" width="8.453125" style="189" customWidth="1"/>
    <col min="261" max="261" width="13.1796875" style="189" customWidth="1"/>
    <col min="262" max="262" width="8.54296875" style="189" customWidth="1"/>
    <col min="263" max="263" width="11.26953125" style="189" customWidth="1"/>
    <col min="264" max="264" width="11.81640625" style="189" customWidth="1"/>
    <col min="265" max="265" width="7.7265625" style="189" bestFit="1" customWidth="1"/>
    <col min="266" max="266" width="12.453125" style="189" customWidth="1"/>
    <col min="267" max="512" width="9.1796875" style="189"/>
    <col min="513" max="513" width="16.1796875" style="189" bestFit="1" customWidth="1"/>
    <col min="514" max="514" width="16.1796875" style="189" customWidth="1"/>
    <col min="515" max="515" width="34.453125" style="189" customWidth="1"/>
    <col min="516" max="516" width="8.453125" style="189" customWidth="1"/>
    <col min="517" max="517" width="13.1796875" style="189" customWidth="1"/>
    <col min="518" max="518" width="8.54296875" style="189" customWidth="1"/>
    <col min="519" max="519" width="11.26953125" style="189" customWidth="1"/>
    <col min="520" max="520" width="11.81640625" style="189" customWidth="1"/>
    <col min="521" max="521" width="7.7265625" style="189" bestFit="1" customWidth="1"/>
    <col min="522" max="522" width="12.453125" style="189" customWidth="1"/>
    <col min="523" max="768" width="9.1796875" style="189"/>
    <col min="769" max="769" width="16.1796875" style="189" bestFit="1" customWidth="1"/>
    <col min="770" max="770" width="16.1796875" style="189" customWidth="1"/>
    <col min="771" max="771" width="34.453125" style="189" customWidth="1"/>
    <col min="772" max="772" width="8.453125" style="189" customWidth="1"/>
    <col min="773" max="773" width="13.1796875" style="189" customWidth="1"/>
    <col min="774" max="774" width="8.54296875" style="189" customWidth="1"/>
    <col min="775" max="775" width="11.26953125" style="189" customWidth="1"/>
    <col min="776" max="776" width="11.81640625" style="189" customWidth="1"/>
    <col min="777" max="777" width="7.7265625" style="189" bestFit="1" customWidth="1"/>
    <col min="778" max="778" width="12.453125" style="189" customWidth="1"/>
    <col min="779" max="1024" width="9.1796875" style="189"/>
    <col min="1025" max="1025" width="16.1796875" style="189" bestFit="1" customWidth="1"/>
    <col min="1026" max="1026" width="16.1796875" style="189" customWidth="1"/>
    <col min="1027" max="1027" width="34.453125" style="189" customWidth="1"/>
    <col min="1028" max="1028" width="8.453125" style="189" customWidth="1"/>
    <col min="1029" max="1029" width="13.1796875" style="189" customWidth="1"/>
    <col min="1030" max="1030" width="8.54296875" style="189" customWidth="1"/>
    <col min="1031" max="1031" width="11.26953125" style="189" customWidth="1"/>
    <col min="1032" max="1032" width="11.81640625" style="189" customWidth="1"/>
    <col min="1033" max="1033" width="7.7265625" style="189" bestFit="1" customWidth="1"/>
    <col min="1034" max="1034" width="12.453125" style="189" customWidth="1"/>
    <col min="1035" max="1280" width="9.1796875" style="189"/>
    <col min="1281" max="1281" width="16.1796875" style="189" bestFit="1" customWidth="1"/>
    <col min="1282" max="1282" width="16.1796875" style="189" customWidth="1"/>
    <col min="1283" max="1283" width="34.453125" style="189" customWidth="1"/>
    <col min="1284" max="1284" width="8.453125" style="189" customWidth="1"/>
    <col min="1285" max="1285" width="13.1796875" style="189" customWidth="1"/>
    <col min="1286" max="1286" width="8.54296875" style="189" customWidth="1"/>
    <col min="1287" max="1287" width="11.26953125" style="189" customWidth="1"/>
    <col min="1288" max="1288" width="11.81640625" style="189" customWidth="1"/>
    <col min="1289" max="1289" width="7.7265625" style="189" bestFit="1" customWidth="1"/>
    <col min="1290" max="1290" width="12.453125" style="189" customWidth="1"/>
    <col min="1291" max="1536" width="9.1796875" style="189"/>
    <col min="1537" max="1537" width="16.1796875" style="189" bestFit="1" customWidth="1"/>
    <col min="1538" max="1538" width="16.1796875" style="189" customWidth="1"/>
    <col min="1539" max="1539" width="34.453125" style="189" customWidth="1"/>
    <col min="1540" max="1540" width="8.453125" style="189" customWidth="1"/>
    <col min="1541" max="1541" width="13.1796875" style="189" customWidth="1"/>
    <col min="1542" max="1542" width="8.54296875" style="189" customWidth="1"/>
    <col min="1543" max="1543" width="11.26953125" style="189" customWidth="1"/>
    <col min="1544" max="1544" width="11.81640625" style="189" customWidth="1"/>
    <col min="1545" max="1545" width="7.7265625" style="189" bestFit="1" customWidth="1"/>
    <col min="1546" max="1546" width="12.453125" style="189" customWidth="1"/>
    <col min="1547" max="1792" width="9.1796875" style="189"/>
    <col min="1793" max="1793" width="16.1796875" style="189" bestFit="1" customWidth="1"/>
    <col min="1794" max="1794" width="16.1796875" style="189" customWidth="1"/>
    <col min="1795" max="1795" width="34.453125" style="189" customWidth="1"/>
    <col min="1796" max="1796" width="8.453125" style="189" customWidth="1"/>
    <col min="1797" max="1797" width="13.1796875" style="189" customWidth="1"/>
    <col min="1798" max="1798" width="8.54296875" style="189" customWidth="1"/>
    <col min="1799" max="1799" width="11.26953125" style="189" customWidth="1"/>
    <col min="1800" max="1800" width="11.81640625" style="189" customWidth="1"/>
    <col min="1801" max="1801" width="7.7265625" style="189" bestFit="1" customWidth="1"/>
    <col min="1802" max="1802" width="12.453125" style="189" customWidth="1"/>
    <col min="1803" max="2048" width="9.1796875" style="189"/>
    <col min="2049" max="2049" width="16.1796875" style="189" bestFit="1" customWidth="1"/>
    <col min="2050" max="2050" width="16.1796875" style="189" customWidth="1"/>
    <col min="2051" max="2051" width="34.453125" style="189" customWidth="1"/>
    <col min="2052" max="2052" width="8.453125" style="189" customWidth="1"/>
    <col min="2053" max="2053" width="13.1796875" style="189" customWidth="1"/>
    <col min="2054" max="2054" width="8.54296875" style="189" customWidth="1"/>
    <col min="2055" max="2055" width="11.26953125" style="189" customWidth="1"/>
    <col min="2056" max="2056" width="11.81640625" style="189" customWidth="1"/>
    <col min="2057" max="2057" width="7.7265625" style="189" bestFit="1" customWidth="1"/>
    <col min="2058" max="2058" width="12.453125" style="189" customWidth="1"/>
    <col min="2059" max="2304" width="9.1796875" style="189"/>
    <col min="2305" max="2305" width="16.1796875" style="189" bestFit="1" customWidth="1"/>
    <col min="2306" max="2306" width="16.1796875" style="189" customWidth="1"/>
    <col min="2307" max="2307" width="34.453125" style="189" customWidth="1"/>
    <col min="2308" max="2308" width="8.453125" style="189" customWidth="1"/>
    <col min="2309" max="2309" width="13.1796875" style="189" customWidth="1"/>
    <col min="2310" max="2310" width="8.54296875" style="189" customWidth="1"/>
    <col min="2311" max="2311" width="11.26953125" style="189" customWidth="1"/>
    <col min="2312" max="2312" width="11.81640625" style="189" customWidth="1"/>
    <col min="2313" max="2313" width="7.7265625" style="189" bestFit="1" customWidth="1"/>
    <col min="2314" max="2314" width="12.453125" style="189" customWidth="1"/>
    <col min="2315" max="2560" width="9.1796875" style="189"/>
    <col min="2561" max="2561" width="16.1796875" style="189" bestFit="1" customWidth="1"/>
    <col min="2562" max="2562" width="16.1796875" style="189" customWidth="1"/>
    <col min="2563" max="2563" width="34.453125" style="189" customWidth="1"/>
    <col min="2564" max="2564" width="8.453125" style="189" customWidth="1"/>
    <col min="2565" max="2565" width="13.1796875" style="189" customWidth="1"/>
    <col min="2566" max="2566" width="8.54296875" style="189" customWidth="1"/>
    <col min="2567" max="2567" width="11.26953125" style="189" customWidth="1"/>
    <col min="2568" max="2568" width="11.81640625" style="189" customWidth="1"/>
    <col min="2569" max="2569" width="7.7265625" style="189" bestFit="1" customWidth="1"/>
    <col min="2570" max="2570" width="12.453125" style="189" customWidth="1"/>
    <col min="2571" max="2816" width="9.1796875" style="189"/>
    <col min="2817" max="2817" width="16.1796875" style="189" bestFit="1" customWidth="1"/>
    <col min="2818" max="2818" width="16.1796875" style="189" customWidth="1"/>
    <col min="2819" max="2819" width="34.453125" style="189" customWidth="1"/>
    <col min="2820" max="2820" width="8.453125" style="189" customWidth="1"/>
    <col min="2821" max="2821" width="13.1796875" style="189" customWidth="1"/>
    <col min="2822" max="2822" width="8.54296875" style="189" customWidth="1"/>
    <col min="2823" max="2823" width="11.26953125" style="189" customWidth="1"/>
    <col min="2824" max="2824" width="11.81640625" style="189" customWidth="1"/>
    <col min="2825" max="2825" width="7.7265625" style="189" bestFit="1" customWidth="1"/>
    <col min="2826" max="2826" width="12.453125" style="189" customWidth="1"/>
    <col min="2827" max="3072" width="9.1796875" style="189"/>
    <col min="3073" max="3073" width="16.1796875" style="189" bestFit="1" customWidth="1"/>
    <col min="3074" max="3074" width="16.1796875" style="189" customWidth="1"/>
    <col min="3075" max="3075" width="34.453125" style="189" customWidth="1"/>
    <col min="3076" max="3076" width="8.453125" style="189" customWidth="1"/>
    <col min="3077" max="3077" width="13.1796875" style="189" customWidth="1"/>
    <col min="3078" max="3078" width="8.54296875" style="189" customWidth="1"/>
    <col min="3079" max="3079" width="11.26953125" style="189" customWidth="1"/>
    <col min="3080" max="3080" width="11.81640625" style="189" customWidth="1"/>
    <col min="3081" max="3081" width="7.7265625" style="189" bestFit="1" customWidth="1"/>
    <col min="3082" max="3082" width="12.453125" style="189" customWidth="1"/>
    <col min="3083" max="3328" width="9.1796875" style="189"/>
    <col min="3329" max="3329" width="16.1796875" style="189" bestFit="1" customWidth="1"/>
    <col min="3330" max="3330" width="16.1796875" style="189" customWidth="1"/>
    <col min="3331" max="3331" width="34.453125" style="189" customWidth="1"/>
    <col min="3332" max="3332" width="8.453125" style="189" customWidth="1"/>
    <col min="3333" max="3333" width="13.1796875" style="189" customWidth="1"/>
    <col min="3334" max="3334" width="8.54296875" style="189" customWidth="1"/>
    <col min="3335" max="3335" width="11.26953125" style="189" customWidth="1"/>
    <col min="3336" max="3336" width="11.81640625" style="189" customWidth="1"/>
    <col min="3337" max="3337" width="7.7265625" style="189" bestFit="1" customWidth="1"/>
    <col min="3338" max="3338" width="12.453125" style="189" customWidth="1"/>
    <col min="3339" max="3584" width="9.1796875" style="189"/>
    <col min="3585" max="3585" width="16.1796875" style="189" bestFit="1" customWidth="1"/>
    <col min="3586" max="3586" width="16.1796875" style="189" customWidth="1"/>
    <col min="3587" max="3587" width="34.453125" style="189" customWidth="1"/>
    <col min="3588" max="3588" width="8.453125" style="189" customWidth="1"/>
    <col min="3589" max="3589" width="13.1796875" style="189" customWidth="1"/>
    <col min="3590" max="3590" width="8.54296875" style="189" customWidth="1"/>
    <col min="3591" max="3591" width="11.26953125" style="189" customWidth="1"/>
    <col min="3592" max="3592" width="11.81640625" style="189" customWidth="1"/>
    <col min="3593" max="3593" width="7.7265625" style="189" bestFit="1" customWidth="1"/>
    <col min="3594" max="3594" width="12.453125" style="189" customWidth="1"/>
    <col min="3595" max="3840" width="9.1796875" style="189"/>
    <col min="3841" max="3841" width="16.1796875" style="189" bestFit="1" customWidth="1"/>
    <col min="3842" max="3842" width="16.1796875" style="189" customWidth="1"/>
    <col min="3843" max="3843" width="34.453125" style="189" customWidth="1"/>
    <col min="3844" max="3844" width="8.453125" style="189" customWidth="1"/>
    <col min="3845" max="3845" width="13.1796875" style="189" customWidth="1"/>
    <col min="3846" max="3846" width="8.54296875" style="189" customWidth="1"/>
    <col min="3847" max="3847" width="11.26953125" style="189" customWidth="1"/>
    <col min="3848" max="3848" width="11.81640625" style="189" customWidth="1"/>
    <col min="3849" max="3849" width="7.7265625" style="189" bestFit="1" customWidth="1"/>
    <col min="3850" max="3850" width="12.453125" style="189" customWidth="1"/>
    <col min="3851" max="4096" width="9.1796875" style="189"/>
    <col min="4097" max="4097" width="16.1796875" style="189" bestFit="1" customWidth="1"/>
    <col min="4098" max="4098" width="16.1796875" style="189" customWidth="1"/>
    <col min="4099" max="4099" width="34.453125" style="189" customWidth="1"/>
    <col min="4100" max="4100" width="8.453125" style="189" customWidth="1"/>
    <col min="4101" max="4101" width="13.1796875" style="189" customWidth="1"/>
    <col min="4102" max="4102" width="8.54296875" style="189" customWidth="1"/>
    <col min="4103" max="4103" width="11.26953125" style="189" customWidth="1"/>
    <col min="4104" max="4104" width="11.81640625" style="189" customWidth="1"/>
    <col min="4105" max="4105" width="7.7265625" style="189" bestFit="1" customWidth="1"/>
    <col min="4106" max="4106" width="12.453125" style="189" customWidth="1"/>
    <col min="4107" max="4352" width="9.1796875" style="189"/>
    <col min="4353" max="4353" width="16.1796875" style="189" bestFit="1" customWidth="1"/>
    <col min="4354" max="4354" width="16.1796875" style="189" customWidth="1"/>
    <col min="4355" max="4355" width="34.453125" style="189" customWidth="1"/>
    <col min="4356" max="4356" width="8.453125" style="189" customWidth="1"/>
    <col min="4357" max="4357" width="13.1796875" style="189" customWidth="1"/>
    <col min="4358" max="4358" width="8.54296875" style="189" customWidth="1"/>
    <col min="4359" max="4359" width="11.26953125" style="189" customWidth="1"/>
    <col min="4360" max="4360" width="11.81640625" style="189" customWidth="1"/>
    <col min="4361" max="4361" width="7.7265625" style="189" bestFit="1" customWidth="1"/>
    <col min="4362" max="4362" width="12.453125" style="189" customWidth="1"/>
    <col min="4363" max="4608" width="9.1796875" style="189"/>
    <col min="4609" max="4609" width="16.1796875" style="189" bestFit="1" customWidth="1"/>
    <col min="4610" max="4610" width="16.1796875" style="189" customWidth="1"/>
    <col min="4611" max="4611" width="34.453125" style="189" customWidth="1"/>
    <col min="4612" max="4612" width="8.453125" style="189" customWidth="1"/>
    <col min="4613" max="4613" width="13.1796875" style="189" customWidth="1"/>
    <col min="4614" max="4614" width="8.54296875" style="189" customWidth="1"/>
    <col min="4615" max="4615" width="11.26953125" style="189" customWidth="1"/>
    <col min="4616" max="4616" width="11.81640625" style="189" customWidth="1"/>
    <col min="4617" max="4617" width="7.7265625" style="189" bestFit="1" customWidth="1"/>
    <col min="4618" max="4618" width="12.453125" style="189" customWidth="1"/>
    <col min="4619" max="4864" width="9.1796875" style="189"/>
    <col min="4865" max="4865" width="16.1796875" style="189" bestFit="1" customWidth="1"/>
    <col min="4866" max="4866" width="16.1796875" style="189" customWidth="1"/>
    <col min="4867" max="4867" width="34.453125" style="189" customWidth="1"/>
    <col min="4868" max="4868" width="8.453125" style="189" customWidth="1"/>
    <col min="4869" max="4869" width="13.1796875" style="189" customWidth="1"/>
    <col min="4870" max="4870" width="8.54296875" style="189" customWidth="1"/>
    <col min="4871" max="4871" width="11.26953125" style="189" customWidth="1"/>
    <col min="4872" max="4872" width="11.81640625" style="189" customWidth="1"/>
    <col min="4873" max="4873" width="7.7265625" style="189" bestFit="1" customWidth="1"/>
    <col min="4874" max="4874" width="12.453125" style="189" customWidth="1"/>
    <col min="4875" max="5120" width="9.1796875" style="189"/>
    <col min="5121" max="5121" width="16.1796875" style="189" bestFit="1" customWidth="1"/>
    <col min="5122" max="5122" width="16.1796875" style="189" customWidth="1"/>
    <col min="5123" max="5123" width="34.453125" style="189" customWidth="1"/>
    <col min="5124" max="5124" width="8.453125" style="189" customWidth="1"/>
    <col min="5125" max="5125" width="13.1796875" style="189" customWidth="1"/>
    <col min="5126" max="5126" width="8.54296875" style="189" customWidth="1"/>
    <col min="5127" max="5127" width="11.26953125" style="189" customWidth="1"/>
    <col min="5128" max="5128" width="11.81640625" style="189" customWidth="1"/>
    <col min="5129" max="5129" width="7.7265625" style="189" bestFit="1" customWidth="1"/>
    <col min="5130" max="5130" width="12.453125" style="189" customWidth="1"/>
    <col min="5131" max="5376" width="9.1796875" style="189"/>
    <col min="5377" max="5377" width="16.1796875" style="189" bestFit="1" customWidth="1"/>
    <col min="5378" max="5378" width="16.1796875" style="189" customWidth="1"/>
    <col min="5379" max="5379" width="34.453125" style="189" customWidth="1"/>
    <col min="5380" max="5380" width="8.453125" style="189" customWidth="1"/>
    <col min="5381" max="5381" width="13.1796875" style="189" customWidth="1"/>
    <col min="5382" max="5382" width="8.54296875" style="189" customWidth="1"/>
    <col min="5383" max="5383" width="11.26953125" style="189" customWidth="1"/>
    <col min="5384" max="5384" width="11.81640625" style="189" customWidth="1"/>
    <col min="5385" max="5385" width="7.7265625" style="189" bestFit="1" customWidth="1"/>
    <col min="5386" max="5386" width="12.453125" style="189" customWidth="1"/>
    <col min="5387" max="5632" width="9.1796875" style="189"/>
    <col min="5633" max="5633" width="16.1796875" style="189" bestFit="1" customWidth="1"/>
    <col min="5634" max="5634" width="16.1796875" style="189" customWidth="1"/>
    <col min="5635" max="5635" width="34.453125" style="189" customWidth="1"/>
    <col min="5636" max="5636" width="8.453125" style="189" customWidth="1"/>
    <col min="5637" max="5637" width="13.1796875" style="189" customWidth="1"/>
    <col min="5638" max="5638" width="8.54296875" style="189" customWidth="1"/>
    <col min="5639" max="5639" width="11.26953125" style="189" customWidth="1"/>
    <col min="5640" max="5640" width="11.81640625" style="189" customWidth="1"/>
    <col min="5641" max="5641" width="7.7265625" style="189" bestFit="1" customWidth="1"/>
    <col min="5642" max="5642" width="12.453125" style="189" customWidth="1"/>
    <col min="5643" max="5888" width="9.1796875" style="189"/>
    <col min="5889" max="5889" width="16.1796875" style="189" bestFit="1" customWidth="1"/>
    <col min="5890" max="5890" width="16.1796875" style="189" customWidth="1"/>
    <col min="5891" max="5891" width="34.453125" style="189" customWidth="1"/>
    <col min="5892" max="5892" width="8.453125" style="189" customWidth="1"/>
    <col min="5893" max="5893" width="13.1796875" style="189" customWidth="1"/>
    <col min="5894" max="5894" width="8.54296875" style="189" customWidth="1"/>
    <col min="5895" max="5895" width="11.26953125" style="189" customWidth="1"/>
    <col min="5896" max="5896" width="11.81640625" style="189" customWidth="1"/>
    <col min="5897" max="5897" width="7.7265625" style="189" bestFit="1" customWidth="1"/>
    <col min="5898" max="5898" width="12.453125" style="189" customWidth="1"/>
    <col min="5899" max="6144" width="9.1796875" style="189"/>
    <col min="6145" max="6145" width="16.1796875" style="189" bestFit="1" customWidth="1"/>
    <col min="6146" max="6146" width="16.1796875" style="189" customWidth="1"/>
    <col min="6147" max="6147" width="34.453125" style="189" customWidth="1"/>
    <col min="6148" max="6148" width="8.453125" style="189" customWidth="1"/>
    <col min="6149" max="6149" width="13.1796875" style="189" customWidth="1"/>
    <col min="6150" max="6150" width="8.54296875" style="189" customWidth="1"/>
    <col min="6151" max="6151" width="11.26953125" style="189" customWidth="1"/>
    <col min="6152" max="6152" width="11.81640625" style="189" customWidth="1"/>
    <col min="6153" max="6153" width="7.7265625" style="189" bestFit="1" customWidth="1"/>
    <col min="6154" max="6154" width="12.453125" style="189" customWidth="1"/>
    <col min="6155" max="6400" width="9.1796875" style="189"/>
    <col min="6401" max="6401" width="16.1796875" style="189" bestFit="1" customWidth="1"/>
    <col min="6402" max="6402" width="16.1796875" style="189" customWidth="1"/>
    <col min="6403" max="6403" width="34.453125" style="189" customWidth="1"/>
    <col min="6404" max="6404" width="8.453125" style="189" customWidth="1"/>
    <col min="6405" max="6405" width="13.1796875" style="189" customWidth="1"/>
    <col min="6406" max="6406" width="8.54296875" style="189" customWidth="1"/>
    <col min="6407" max="6407" width="11.26953125" style="189" customWidth="1"/>
    <col min="6408" max="6408" width="11.81640625" style="189" customWidth="1"/>
    <col min="6409" max="6409" width="7.7265625" style="189" bestFit="1" customWidth="1"/>
    <col min="6410" max="6410" width="12.453125" style="189" customWidth="1"/>
    <col min="6411" max="6656" width="9.1796875" style="189"/>
    <col min="6657" max="6657" width="16.1796875" style="189" bestFit="1" customWidth="1"/>
    <col min="6658" max="6658" width="16.1796875" style="189" customWidth="1"/>
    <col min="6659" max="6659" width="34.453125" style="189" customWidth="1"/>
    <col min="6660" max="6660" width="8.453125" style="189" customWidth="1"/>
    <col min="6661" max="6661" width="13.1796875" style="189" customWidth="1"/>
    <col min="6662" max="6662" width="8.54296875" style="189" customWidth="1"/>
    <col min="6663" max="6663" width="11.26953125" style="189" customWidth="1"/>
    <col min="6664" max="6664" width="11.81640625" style="189" customWidth="1"/>
    <col min="6665" max="6665" width="7.7265625" style="189" bestFit="1" customWidth="1"/>
    <col min="6666" max="6666" width="12.453125" style="189" customWidth="1"/>
    <col min="6667" max="6912" width="9.1796875" style="189"/>
    <col min="6913" max="6913" width="16.1796875" style="189" bestFit="1" customWidth="1"/>
    <col min="6914" max="6914" width="16.1796875" style="189" customWidth="1"/>
    <col min="6915" max="6915" width="34.453125" style="189" customWidth="1"/>
    <col min="6916" max="6916" width="8.453125" style="189" customWidth="1"/>
    <col min="6917" max="6917" width="13.1796875" style="189" customWidth="1"/>
    <col min="6918" max="6918" width="8.54296875" style="189" customWidth="1"/>
    <col min="6919" max="6919" width="11.26953125" style="189" customWidth="1"/>
    <col min="6920" max="6920" width="11.81640625" style="189" customWidth="1"/>
    <col min="6921" max="6921" width="7.7265625" style="189" bestFit="1" customWidth="1"/>
    <col min="6922" max="6922" width="12.453125" style="189" customWidth="1"/>
    <col min="6923" max="7168" width="9.1796875" style="189"/>
    <col min="7169" max="7169" width="16.1796875" style="189" bestFit="1" customWidth="1"/>
    <col min="7170" max="7170" width="16.1796875" style="189" customWidth="1"/>
    <col min="7171" max="7171" width="34.453125" style="189" customWidth="1"/>
    <col min="7172" max="7172" width="8.453125" style="189" customWidth="1"/>
    <col min="7173" max="7173" width="13.1796875" style="189" customWidth="1"/>
    <col min="7174" max="7174" width="8.54296875" style="189" customWidth="1"/>
    <col min="7175" max="7175" width="11.26953125" style="189" customWidth="1"/>
    <col min="7176" max="7176" width="11.81640625" style="189" customWidth="1"/>
    <col min="7177" max="7177" width="7.7265625" style="189" bestFit="1" customWidth="1"/>
    <col min="7178" max="7178" width="12.453125" style="189" customWidth="1"/>
    <col min="7179" max="7424" width="9.1796875" style="189"/>
    <col min="7425" max="7425" width="16.1796875" style="189" bestFit="1" customWidth="1"/>
    <col min="7426" max="7426" width="16.1796875" style="189" customWidth="1"/>
    <col min="7427" max="7427" width="34.453125" style="189" customWidth="1"/>
    <col min="7428" max="7428" width="8.453125" style="189" customWidth="1"/>
    <col min="7429" max="7429" width="13.1796875" style="189" customWidth="1"/>
    <col min="7430" max="7430" width="8.54296875" style="189" customWidth="1"/>
    <col min="7431" max="7431" width="11.26953125" style="189" customWidth="1"/>
    <col min="7432" max="7432" width="11.81640625" style="189" customWidth="1"/>
    <col min="7433" max="7433" width="7.7265625" style="189" bestFit="1" customWidth="1"/>
    <col min="7434" max="7434" width="12.453125" style="189" customWidth="1"/>
    <col min="7435" max="7680" width="9.1796875" style="189"/>
    <col min="7681" max="7681" width="16.1796875" style="189" bestFit="1" customWidth="1"/>
    <col min="7682" max="7682" width="16.1796875" style="189" customWidth="1"/>
    <col min="7683" max="7683" width="34.453125" style="189" customWidth="1"/>
    <col min="7684" max="7684" width="8.453125" style="189" customWidth="1"/>
    <col min="7685" max="7685" width="13.1796875" style="189" customWidth="1"/>
    <col min="7686" max="7686" width="8.54296875" style="189" customWidth="1"/>
    <col min="7687" max="7687" width="11.26953125" style="189" customWidth="1"/>
    <col min="7688" max="7688" width="11.81640625" style="189" customWidth="1"/>
    <col min="7689" max="7689" width="7.7265625" style="189" bestFit="1" customWidth="1"/>
    <col min="7690" max="7690" width="12.453125" style="189" customWidth="1"/>
    <col min="7691" max="7936" width="9.1796875" style="189"/>
    <col min="7937" max="7937" width="16.1796875" style="189" bestFit="1" customWidth="1"/>
    <col min="7938" max="7938" width="16.1796875" style="189" customWidth="1"/>
    <col min="7939" max="7939" width="34.453125" style="189" customWidth="1"/>
    <col min="7940" max="7940" width="8.453125" style="189" customWidth="1"/>
    <col min="7941" max="7941" width="13.1796875" style="189" customWidth="1"/>
    <col min="7942" max="7942" width="8.54296875" style="189" customWidth="1"/>
    <col min="7943" max="7943" width="11.26953125" style="189" customWidth="1"/>
    <col min="7944" max="7944" width="11.81640625" style="189" customWidth="1"/>
    <col min="7945" max="7945" width="7.7265625" style="189" bestFit="1" customWidth="1"/>
    <col min="7946" max="7946" width="12.453125" style="189" customWidth="1"/>
    <col min="7947" max="8192" width="9.1796875" style="189"/>
    <col min="8193" max="8193" width="16.1796875" style="189" bestFit="1" customWidth="1"/>
    <col min="8194" max="8194" width="16.1796875" style="189" customWidth="1"/>
    <col min="8195" max="8195" width="34.453125" style="189" customWidth="1"/>
    <col min="8196" max="8196" width="8.453125" style="189" customWidth="1"/>
    <col min="8197" max="8197" width="13.1796875" style="189" customWidth="1"/>
    <col min="8198" max="8198" width="8.54296875" style="189" customWidth="1"/>
    <col min="8199" max="8199" width="11.26953125" style="189" customWidth="1"/>
    <col min="8200" max="8200" width="11.81640625" style="189" customWidth="1"/>
    <col min="8201" max="8201" width="7.7265625" style="189" bestFit="1" customWidth="1"/>
    <col min="8202" max="8202" width="12.453125" style="189" customWidth="1"/>
    <col min="8203" max="8448" width="9.1796875" style="189"/>
    <col min="8449" max="8449" width="16.1796875" style="189" bestFit="1" customWidth="1"/>
    <col min="8450" max="8450" width="16.1796875" style="189" customWidth="1"/>
    <col min="8451" max="8451" width="34.453125" style="189" customWidth="1"/>
    <col min="8452" max="8452" width="8.453125" style="189" customWidth="1"/>
    <col min="8453" max="8453" width="13.1796875" style="189" customWidth="1"/>
    <col min="8454" max="8454" width="8.54296875" style="189" customWidth="1"/>
    <col min="8455" max="8455" width="11.26953125" style="189" customWidth="1"/>
    <col min="8456" max="8456" width="11.81640625" style="189" customWidth="1"/>
    <col min="8457" max="8457" width="7.7265625" style="189" bestFit="1" customWidth="1"/>
    <col min="8458" max="8458" width="12.453125" style="189" customWidth="1"/>
    <col min="8459" max="8704" width="9.1796875" style="189"/>
    <col min="8705" max="8705" width="16.1796875" style="189" bestFit="1" customWidth="1"/>
    <col min="8706" max="8706" width="16.1796875" style="189" customWidth="1"/>
    <col min="8707" max="8707" width="34.453125" style="189" customWidth="1"/>
    <col min="8708" max="8708" width="8.453125" style="189" customWidth="1"/>
    <col min="8709" max="8709" width="13.1796875" style="189" customWidth="1"/>
    <col min="8710" max="8710" width="8.54296875" style="189" customWidth="1"/>
    <col min="8711" max="8711" width="11.26953125" style="189" customWidth="1"/>
    <col min="8712" max="8712" width="11.81640625" style="189" customWidth="1"/>
    <col min="8713" max="8713" width="7.7265625" style="189" bestFit="1" customWidth="1"/>
    <col min="8714" max="8714" width="12.453125" style="189" customWidth="1"/>
    <col min="8715" max="8960" width="9.1796875" style="189"/>
    <col min="8961" max="8961" width="16.1796875" style="189" bestFit="1" customWidth="1"/>
    <col min="8962" max="8962" width="16.1796875" style="189" customWidth="1"/>
    <col min="8963" max="8963" width="34.453125" style="189" customWidth="1"/>
    <col min="8964" max="8964" width="8.453125" style="189" customWidth="1"/>
    <col min="8965" max="8965" width="13.1796875" style="189" customWidth="1"/>
    <col min="8966" max="8966" width="8.54296875" style="189" customWidth="1"/>
    <col min="8967" max="8967" width="11.26953125" style="189" customWidth="1"/>
    <col min="8968" max="8968" width="11.81640625" style="189" customWidth="1"/>
    <col min="8969" max="8969" width="7.7265625" style="189" bestFit="1" customWidth="1"/>
    <col min="8970" max="8970" width="12.453125" style="189" customWidth="1"/>
    <col min="8971" max="9216" width="9.1796875" style="189"/>
    <col min="9217" max="9217" width="16.1796875" style="189" bestFit="1" customWidth="1"/>
    <col min="9218" max="9218" width="16.1796875" style="189" customWidth="1"/>
    <col min="9219" max="9219" width="34.453125" style="189" customWidth="1"/>
    <col min="9220" max="9220" width="8.453125" style="189" customWidth="1"/>
    <col min="9221" max="9221" width="13.1796875" style="189" customWidth="1"/>
    <col min="9222" max="9222" width="8.54296875" style="189" customWidth="1"/>
    <col min="9223" max="9223" width="11.26953125" style="189" customWidth="1"/>
    <col min="9224" max="9224" width="11.81640625" style="189" customWidth="1"/>
    <col min="9225" max="9225" width="7.7265625" style="189" bestFit="1" customWidth="1"/>
    <col min="9226" max="9226" width="12.453125" style="189" customWidth="1"/>
    <col min="9227" max="9472" width="9.1796875" style="189"/>
    <col min="9473" max="9473" width="16.1796875" style="189" bestFit="1" customWidth="1"/>
    <col min="9474" max="9474" width="16.1796875" style="189" customWidth="1"/>
    <col min="9475" max="9475" width="34.453125" style="189" customWidth="1"/>
    <col min="9476" max="9476" width="8.453125" style="189" customWidth="1"/>
    <col min="9477" max="9477" width="13.1796875" style="189" customWidth="1"/>
    <col min="9478" max="9478" width="8.54296875" style="189" customWidth="1"/>
    <col min="9479" max="9479" width="11.26953125" style="189" customWidth="1"/>
    <col min="9480" max="9480" width="11.81640625" style="189" customWidth="1"/>
    <col min="9481" max="9481" width="7.7265625" style="189" bestFit="1" customWidth="1"/>
    <col min="9482" max="9482" width="12.453125" style="189" customWidth="1"/>
    <col min="9483" max="9728" width="9.1796875" style="189"/>
    <col min="9729" max="9729" width="16.1796875" style="189" bestFit="1" customWidth="1"/>
    <col min="9730" max="9730" width="16.1796875" style="189" customWidth="1"/>
    <col min="9731" max="9731" width="34.453125" style="189" customWidth="1"/>
    <col min="9732" max="9732" width="8.453125" style="189" customWidth="1"/>
    <col min="9733" max="9733" width="13.1796875" style="189" customWidth="1"/>
    <col min="9734" max="9734" width="8.54296875" style="189" customWidth="1"/>
    <col min="9735" max="9735" width="11.26953125" style="189" customWidth="1"/>
    <col min="9736" max="9736" width="11.81640625" style="189" customWidth="1"/>
    <col min="9737" max="9737" width="7.7265625" style="189" bestFit="1" customWidth="1"/>
    <col min="9738" max="9738" width="12.453125" style="189" customWidth="1"/>
    <col min="9739" max="9984" width="9.1796875" style="189"/>
    <col min="9985" max="9985" width="16.1796875" style="189" bestFit="1" customWidth="1"/>
    <col min="9986" max="9986" width="16.1796875" style="189" customWidth="1"/>
    <col min="9987" max="9987" width="34.453125" style="189" customWidth="1"/>
    <col min="9988" max="9988" width="8.453125" style="189" customWidth="1"/>
    <col min="9989" max="9989" width="13.1796875" style="189" customWidth="1"/>
    <col min="9990" max="9990" width="8.54296875" style="189" customWidth="1"/>
    <col min="9991" max="9991" width="11.26953125" style="189" customWidth="1"/>
    <col min="9992" max="9992" width="11.81640625" style="189" customWidth="1"/>
    <col min="9993" max="9993" width="7.7265625" style="189" bestFit="1" customWidth="1"/>
    <col min="9994" max="9994" width="12.453125" style="189" customWidth="1"/>
    <col min="9995" max="10240" width="9.1796875" style="189"/>
    <col min="10241" max="10241" width="16.1796875" style="189" bestFit="1" customWidth="1"/>
    <col min="10242" max="10242" width="16.1796875" style="189" customWidth="1"/>
    <col min="10243" max="10243" width="34.453125" style="189" customWidth="1"/>
    <col min="10244" max="10244" width="8.453125" style="189" customWidth="1"/>
    <col min="10245" max="10245" width="13.1796875" style="189" customWidth="1"/>
    <col min="10246" max="10246" width="8.54296875" style="189" customWidth="1"/>
    <col min="10247" max="10247" width="11.26953125" style="189" customWidth="1"/>
    <col min="10248" max="10248" width="11.81640625" style="189" customWidth="1"/>
    <col min="10249" max="10249" width="7.7265625" style="189" bestFit="1" customWidth="1"/>
    <col min="10250" max="10250" width="12.453125" style="189" customWidth="1"/>
    <col min="10251" max="10496" width="9.1796875" style="189"/>
    <col min="10497" max="10497" width="16.1796875" style="189" bestFit="1" customWidth="1"/>
    <col min="10498" max="10498" width="16.1796875" style="189" customWidth="1"/>
    <col min="10499" max="10499" width="34.453125" style="189" customWidth="1"/>
    <col min="10500" max="10500" width="8.453125" style="189" customWidth="1"/>
    <col min="10501" max="10501" width="13.1796875" style="189" customWidth="1"/>
    <col min="10502" max="10502" width="8.54296875" style="189" customWidth="1"/>
    <col min="10503" max="10503" width="11.26953125" style="189" customWidth="1"/>
    <col min="10504" max="10504" width="11.81640625" style="189" customWidth="1"/>
    <col min="10505" max="10505" width="7.7265625" style="189" bestFit="1" customWidth="1"/>
    <col min="10506" max="10506" width="12.453125" style="189" customWidth="1"/>
    <col min="10507" max="10752" width="9.1796875" style="189"/>
    <col min="10753" max="10753" width="16.1796875" style="189" bestFit="1" customWidth="1"/>
    <col min="10754" max="10754" width="16.1796875" style="189" customWidth="1"/>
    <col min="10755" max="10755" width="34.453125" style="189" customWidth="1"/>
    <col min="10756" max="10756" width="8.453125" style="189" customWidth="1"/>
    <col min="10757" max="10757" width="13.1796875" style="189" customWidth="1"/>
    <col min="10758" max="10758" width="8.54296875" style="189" customWidth="1"/>
    <col min="10759" max="10759" width="11.26953125" style="189" customWidth="1"/>
    <col min="10760" max="10760" width="11.81640625" style="189" customWidth="1"/>
    <col min="10761" max="10761" width="7.7265625" style="189" bestFit="1" customWidth="1"/>
    <col min="10762" max="10762" width="12.453125" style="189" customWidth="1"/>
    <col min="10763" max="11008" width="9.1796875" style="189"/>
    <col min="11009" max="11009" width="16.1796875" style="189" bestFit="1" customWidth="1"/>
    <col min="11010" max="11010" width="16.1796875" style="189" customWidth="1"/>
    <col min="11011" max="11011" width="34.453125" style="189" customWidth="1"/>
    <col min="11012" max="11012" width="8.453125" style="189" customWidth="1"/>
    <col min="11013" max="11013" width="13.1796875" style="189" customWidth="1"/>
    <col min="11014" max="11014" width="8.54296875" style="189" customWidth="1"/>
    <col min="11015" max="11015" width="11.26953125" style="189" customWidth="1"/>
    <col min="11016" max="11016" width="11.81640625" style="189" customWidth="1"/>
    <col min="11017" max="11017" width="7.7265625" style="189" bestFit="1" customWidth="1"/>
    <col min="11018" max="11018" width="12.453125" style="189" customWidth="1"/>
    <col min="11019" max="11264" width="9.1796875" style="189"/>
    <col min="11265" max="11265" width="16.1796875" style="189" bestFit="1" customWidth="1"/>
    <col min="11266" max="11266" width="16.1796875" style="189" customWidth="1"/>
    <col min="11267" max="11267" width="34.453125" style="189" customWidth="1"/>
    <col min="11268" max="11268" width="8.453125" style="189" customWidth="1"/>
    <col min="11269" max="11269" width="13.1796875" style="189" customWidth="1"/>
    <col min="11270" max="11270" width="8.54296875" style="189" customWidth="1"/>
    <col min="11271" max="11271" width="11.26953125" style="189" customWidth="1"/>
    <col min="11272" max="11272" width="11.81640625" style="189" customWidth="1"/>
    <col min="11273" max="11273" width="7.7265625" style="189" bestFit="1" customWidth="1"/>
    <col min="11274" max="11274" width="12.453125" style="189" customWidth="1"/>
    <col min="11275" max="11520" width="9.1796875" style="189"/>
    <col min="11521" max="11521" width="16.1796875" style="189" bestFit="1" customWidth="1"/>
    <col min="11522" max="11522" width="16.1796875" style="189" customWidth="1"/>
    <col min="11523" max="11523" width="34.453125" style="189" customWidth="1"/>
    <col min="11524" max="11524" width="8.453125" style="189" customWidth="1"/>
    <col min="11525" max="11525" width="13.1796875" style="189" customWidth="1"/>
    <col min="11526" max="11526" width="8.54296875" style="189" customWidth="1"/>
    <col min="11527" max="11527" width="11.26953125" style="189" customWidth="1"/>
    <col min="11528" max="11528" width="11.81640625" style="189" customWidth="1"/>
    <col min="11529" max="11529" width="7.7265625" style="189" bestFit="1" customWidth="1"/>
    <col min="11530" max="11530" width="12.453125" style="189" customWidth="1"/>
    <col min="11531" max="11776" width="9.1796875" style="189"/>
    <col min="11777" max="11777" width="16.1796875" style="189" bestFit="1" customWidth="1"/>
    <col min="11778" max="11778" width="16.1796875" style="189" customWidth="1"/>
    <col min="11779" max="11779" width="34.453125" style="189" customWidth="1"/>
    <col min="11780" max="11780" width="8.453125" style="189" customWidth="1"/>
    <col min="11781" max="11781" width="13.1796875" style="189" customWidth="1"/>
    <col min="11782" max="11782" width="8.54296875" style="189" customWidth="1"/>
    <col min="11783" max="11783" width="11.26953125" style="189" customWidth="1"/>
    <col min="11784" max="11784" width="11.81640625" style="189" customWidth="1"/>
    <col min="11785" max="11785" width="7.7265625" style="189" bestFit="1" customWidth="1"/>
    <col min="11786" max="11786" width="12.453125" style="189" customWidth="1"/>
    <col min="11787" max="12032" width="9.1796875" style="189"/>
    <col min="12033" max="12033" width="16.1796875" style="189" bestFit="1" customWidth="1"/>
    <col min="12034" max="12034" width="16.1796875" style="189" customWidth="1"/>
    <col min="12035" max="12035" width="34.453125" style="189" customWidth="1"/>
    <col min="12036" max="12036" width="8.453125" style="189" customWidth="1"/>
    <col min="12037" max="12037" width="13.1796875" style="189" customWidth="1"/>
    <col min="12038" max="12038" width="8.54296875" style="189" customWidth="1"/>
    <col min="12039" max="12039" width="11.26953125" style="189" customWidth="1"/>
    <col min="12040" max="12040" width="11.81640625" style="189" customWidth="1"/>
    <col min="12041" max="12041" width="7.7265625" style="189" bestFit="1" customWidth="1"/>
    <col min="12042" max="12042" width="12.453125" style="189" customWidth="1"/>
    <col min="12043" max="12288" width="9.1796875" style="189"/>
    <col min="12289" max="12289" width="16.1796875" style="189" bestFit="1" customWidth="1"/>
    <col min="12290" max="12290" width="16.1796875" style="189" customWidth="1"/>
    <col min="12291" max="12291" width="34.453125" style="189" customWidth="1"/>
    <col min="12292" max="12292" width="8.453125" style="189" customWidth="1"/>
    <col min="12293" max="12293" width="13.1796875" style="189" customWidth="1"/>
    <col min="12294" max="12294" width="8.54296875" style="189" customWidth="1"/>
    <col min="12295" max="12295" width="11.26953125" style="189" customWidth="1"/>
    <col min="12296" max="12296" width="11.81640625" style="189" customWidth="1"/>
    <col min="12297" max="12297" width="7.7265625" style="189" bestFit="1" customWidth="1"/>
    <col min="12298" max="12298" width="12.453125" style="189" customWidth="1"/>
    <col min="12299" max="12544" width="9.1796875" style="189"/>
    <col min="12545" max="12545" width="16.1796875" style="189" bestFit="1" customWidth="1"/>
    <col min="12546" max="12546" width="16.1796875" style="189" customWidth="1"/>
    <col min="12547" max="12547" width="34.453125" style="189" customWidth="1"/>
    <col min="12548" max="12548" width="8.453125" style="189" customWidth="1"/>
    <col min="12549" max="12549" width="13.1796875" style="189" customWidth="1"/>
    <col min="12550" max="12550" width="8.54296875" style="189" customWidth="1"/>
    <col min="12551" max="12551" width="11.26953125" style="189" customWidth="1"/>
    <col min="12552" max="12552" width="11.81640625" style="189" customWidth="1"/>
    <col min="12553" max="12553" width="7.7265625" style="189" bestFit="1" customWidth="1"/>
    <col min="12554" max="12554" width="12.453125" style="189" customWidth="1"/>
    <col min="12555" max="12800" width="9.1796875" style="189"/>
    <col min="12801" max="12801" width="16.1796875" style="189" bestFit="1" customWidth="1"/>
    <col min="12802" max="12802" width="16.1796875" style="189" customWidth="1"/>
    <col min="12803" max="12803" width="34.453125" style="189" customWidth="1"/>
    <col min="12804" max="12804" width="8.453125" style="189" customWidth="1"/>
    <col min="12805" max="12805" width="13.1796875" style="189" customWidth="1"/>
    <col min="12806" max="12806" width="8.54296875" style="189" customWidth="1"/>
    <col min="12807" max="12807" width="11.26953125" style="189" customWidth="1"/>
    <col min="12808" max="12808" width="11.81640625" style="189" customWidth="1"/>
    <col min="12809" max="12809" width="7.7265625" style="189" bestFit="1" customWidth="1"/>
    <col min="12810" max="12810" width="12.453125" style="189" customWidth="1"/>
    <col min="12811" max="13056" width="9.1796875" style="189"/>
    <col min="13057" max="13057" width="16.1796875" style="189" bestFit="1" customWidth="1"/>
    <col min="13058" max="13058" width="16.1796875" style="189" customWidth="1"/>
    <col min="13059" max="13059" width="34.453125" style="189" customWidth="1"/>
    <col min="13060" max="13060" width="8.453125" style="189" customWidth="1"/>
    <col min="13061" max="13061" width="13.1796875" style="189" customWidth="1"/>
    <col min="13062" max="13062" width="8.54296875" style="189" customWidth="1"/>
    <col min="13063" max="13063" width="11.26953125" style="189" customWidth="1"/>
    <col min="13064" max="13064" width="11.81640625" style="189" customWidth="1"/>
    <col min="13065" max="13065" width="7.7265625" style="189" bestFit="1" customWidth="1"/>
    <col min="13066" max="13066" width="12.453125" style="189" customWidth="1"/>
    <col min="13067" max="13312" width="9.1796875" style="189"/>
    <col min="13313" max="13313" width="16.1796875" style="189" bestFit="1" customWidth="1"/>
    <col min="13314" max="13314" width="16.1796875" style="189" customWidth="1"/>
    <col min="13315" max="13315" width="34.453125" style="189" customWidth="1"/>
    <col min="13316" max="13316" width="8.453125" style="189" customWidth="1"/>
    <col min="13317" max="13317" width="13.1796875" style="189" customWidth="1"/>
    <col min="13318" max="13318" width="8.54296875" style="189" customWidth="1"/>
    <col min="13319" max="13319" width="11.26953125" style="189" customWidth="1"/>
    <col min="13320" max="13320" width="11.81640625" style="189" customWidth="1"/>
    <col min="13321" max="13321" width="7.7265625" style="189" bestFit="1" customWidth="1"/>
    <col min="13322" max="13322" width="12.453125" style="189" customWidth="1"/>
    <col min="13323" max="13568" width="9.1796875" style="189"/>
    <col min="13569" max="13569" width="16.1796875" style="189" bestFit="1" customWidth="1"/>
    <col min="13570" max="13570" width="16.1796875" style="189" customWidth="1"/>
    <col min="13571" max="13571" width="34.453125" style="189" customWidth="1"/>
    <col min="13572" max="13572" width="8.453125" style="189" customWidth="1"/>
    <col min="13573" max="13573" width="13.1796875" style="189" customWidth="1"/>
    <col min="13574" max="13574" width="8.54296875" style="189" customWidth="1"/>
    <col min="13575" max="13575" width="11.26953125" style="189" customWidth="1"/>
    <col min="13576" max="13576" width="11.81640625" style="189" customWidth="1"/>
    <col min="13577" max="13577" width="7.7265625" style="189" bestFit="1" customWidth="1"/>
    <col min="13578" max="13578" width="12.453125" style="189" customWidth="1"/>
    <col min="13579" max="13824" width="9.1796875" style="189"/>
    <col min="13825" max="13825" width="16.1796875" style="189" bestFit="1" customWidth="1"/>
    <col min="13826" max="13826" width="16.1796875" style="189" customWidth="1"/>
    <col min="13827" max="13827" width="34.453125" style="189" customWidth="1"/>
    <col min="13828" max="13828" width="8.453125" style="189" customWidth="1"/>
    <col min="13829" max="13829" width="13.1796875" style="189" customWidth="1"/>
    <col min="13830" max="13830" width="8.54296875" style="189" customWidth="1"/>
    <col min="13831" max="13831" width="11.26953125" style="189" customWidth="1"/>
    <col min="13832" max="13832" width="11.81640625" style="189" customWidth="1"/>
    <col min="13833" max="13833" width="7.7265625" style="189" bestFit="1" customWidth="1"/>
    <col min="13834" max="13834" width="12.453125" style="189" customWidth="1"/>
    <col min="13835" max="14080" width="9.1796875" style="189"/>
    <col min="14081" max="14081" width="16.1796875" style="189" bestFit="1" customWidth="1"/>
    <col min="14082" max="14082" width="16.1796875" style="189" customWidth="1"/>
    <col min="14083" max="14083" width="34.453125" style="189" customWidth="1"/>
    <col min="14084" max="14084" width="8.453125" style="189" customWidth="1"/>
    <col min="14085" max="14085" width="13.1796875" style="189" customWidth="1"/>
    <col min="14086" max="14086" width="8.54296875" style="189" customWidth="1"/>
    <col min="14087" max="14087" width="11.26953125" style="189" customWidth="1"/>
    <col min="14088" max="14088" width="11.81640625" style="189" customWidth="1"/>
    <col min="14089" max="14089" width="7.7265625" style="189" bestFit="1" customWidth="1"/>
    <col min="14090" max="14090" width="12.453125" style="189" customWidth="1"/>
    <col min="14091" max="14336" width="9.1796875" style="189"/>
    <col min="14337" max="14337" width="16.1796875" style="189" bestFit="1" customWidth="1"/>
    <col min="14338" max="14338" width="16.1796875" style="189" customWidth="1"/>
    <col min="14339" max="14339" width="34.453125" style="189" customWidth="1"/>
    <col min="14340" max="14340" width="8.453125" style="189" customWidth="1"/>
    <col min="14341" max="14341" width="13.1796875" style="189" customWidth="1"/>
    <col min="14342" max="14342" width="8.54296875" style="189" customWidth="1"/>
    <col min="14343" max="14343" width="11.26953125" style="189" customWidth="1"/>
    <col min="14344" max="14344" width="11.81640625" style="189" customWidth="1"/>
    <col min="14345" max="14345" width="7.7265625" style="189" bestFit="1" customWidth="1"/>
    <col min="14346" max="14346" width="12.453125" style="189" customWidth="1"/>
    <col min="14347" max="14592" width="9.1796875" style="189"/>
    <col min="14593" max="14593" width="16.1796875" style="189" bestFit="1" customWidth="1"/>
    <col min="14594" max="14594" width="16.1796875" style="189" customWidth="1"/>
    <col min="14595" max="14595" width="34.453125" style="189" customWidth="1"/>
    <col min="14596" max="14596" width="8.453125" style="189" customWidth="1"/>
    <col min="14597" max="14597" width="13.1796875" style="189" customWidth="1"/>
    <col min="14598" max="14598" width="8.54296875" style="189" customWidth="1"/>
    <col min="14599" max="14599" width="11.26953125" style="189" customWidth="1"/>
    <col min="14600" max="14600" width="11.81640625" style="189" customWidth="1"/>
    <col min="14601" max="14601" width="7.7265625" style="189" bestFit="1" customWidth="1"/>
    <col min="14602" max="14602" width="12.453125" style="189" customWidth="1"/>
    <col min="14603" max="14848" width="9.1796875" style="189"/>
    <col min="14849" max="14849" width="16.1796875" style="189" bestFit="1" customWidth="1"/>
    <col min="14850" max="14850" width="16.1796875" style="189" customWidth="1"/>
    <col min="14851" max="14851" width="34.453125" style="189" customWidth="1"/>
    <col min="14852" max="14852" width="8.453125" style="189" customWidth="1"/>
    <col min="14853" max="14853" width="13.1796875" style="189" customWidth="1"/>
    <col min="14854" max="14854" width="8.54296875" style="189" customWidth="1"/>
    <col min="14855" max="14855" width="11.26953125" style="189" customWidth="1"/>
    <col min="14856" max="14856" width="11.81640625" style="189" customWidth="1"/>
    <col min="14857" max="14857" width="7.7265625" style="189" bestFit="1" customWidth="1"/>
    <col min="14858" max="14858" width="12.453125" style="189" customWidth="1"/>
    <col min="14859" max="15104" width="9.1796875" style="189"/>
    <col min="15105" max="15105" width="16.1796875" style="189" bestFit="1" customWidth="1"/>
    <col min="15106" max="15106" width="16.1796875" style="189" customWidth="1"/>
    <col min="15107" max="15107" width="34.453125" style="189" customWidth="1"/>
    <col min="15108" max="15108" width="8.453125" style="189" customWidth="1"/>
    <col min="15109" max="15109" width="13.1796875" style="189" customWidth="1"/>
    <col min="15110" max="15110" width="8.54296875" style="189" customWidth="1"/>
    <col min="15111" max="15111" width="11.26953125" style="189" customWidth="1"/>
    <col min="15112" max="15112" width="11.81640625" style="189" customWidth="1"/>
    <col min="15113" max="15113" width="7.7265625" style="189" bestFit="1" customWidth="1"/>
    <col min="15114" max="15114" width="12.453125" style="189" customWidth="1"/>
    <col min="15115" max="15360" width="9.1796875" style="189"/>
    <col min="15361" max="15361" width="16.1796875" style="189" bestFit="1" customWidth="1"/>
    <col min="15362" max="15362" width="16.1796875" style="189" customWidth="1"/>
    <col min="15363" max="15363" width="34.453125" style="189" customWidth="1"/>
    <col min="15364" max="15364" width="8.453125" style="189" customWidth="1"/>
    <col min="15365" max="15365" width="13.1796875" style="189" customWidth="1"/>
    <col min="15366" max="15366" width="8.54296875" style="189" customWidth="1"/>
    <col min="15367" max="15367" width="11.26953125" style="189" customWidth="1"/>
    <col min="15368" max="15368" width="11.81640625" style="189" customWidth="1"/>
    <col min="15369" max="15369" width="7.7265625" style="189" bestFit="1" customWidth="1"/>
    <col min="15370" max="15370" width="12.453125" style="189" customWidth="1"/>
    <col min="15371" max="15616" width="9.1796875" style="189"/>
    <col min="15617" max="15617" width="16.1796875" style="189" bestFit="1" customWidth="1"/>
    <col min="15618" max="15618" width="16.1796875" style="189" customWidth="1"/>
    <col min="15619" max="15619" width="34.453125" style="189" customWidth="1"/>
    <col min="15620" max="15620" width="8.453125" style="189" customWidth="1"/>
    <col min="15621" max="15621" width="13.1796875" style="189" customWidth="1"/>
    <col min="15622" max="15622" width="8.54296875" style="189" customWidth="1"/>
    <col min="15623" max="15623" width="11.26953125" style="189" customWidth="1"/>
    <col min="15624" max="15624" width="11.81640625" style="189" customWidth="1"/>
    <col min="15625" max="15625" width="7.7265625" style="189" bestFit="1" customWidth="1"/>
    <col min="15626" max="15626" width="12.453125" style="189" customWidth="1"/>
    <col min="15627" max="15872" width="9.1796875" style="189"/>
    <col min="15873" max="15873" width="16.1796875" style="189" bestFit="1" customWidth="1"/>
    <col min="15874" max="15874" width="16.1796875" style="189" customWidth="1"/>
    <col min="15875" max="15875" width="34.453125" style="189" customWidth="1"/>
    <col min="15876" max="15876" width="8.453125" style="189" customWidth="1"/>
    <col min="15877" max="15877" width="13.1796875" style="189" customWidth="1"/>
    <col min="15878" max="15878" width="8.54296875" style="189" customWidth="1"/>
    <col min="15879" max="15879" width="11.26953125" style="189" customWidth="1"/>
    <col min="15880" max="15880" width="11.81640625" style="189" customWidth="1"/>
    <col min="15881" max="15881" width="7.7265625" style="189" bestFit="1" customWidth="1"/>
    <col min="15882" max="15882" width="12.453125" style="189" customWidth="1"/>
    <col min="15883" max="16128" width="9.1796875" style="189"/>
    <col min="16129" max="16129" width="16.1796875" style="189" bestFit="1" customWidth="1"/>
    <col min="16130" max="16130" width="16.1796875" style="189" customWidth="1"/>
    <col min="16131" max="16131" width="34.453125" style="189" customWidth="1"/>
    <col min="16132" max="16132" width="8.453125" style="189" customWidth="1"/>
    <col min="16133" max="16133" width="13.1796875" style="189" customWidth="1"/>
    <col min="16134" max="16134" width="8.54296875" style="189" customWidth="1"/>
    <col min="16135" max="16135" width="11.26953125" style="189" customWidth="1"/>
    <col min="16136" max="16136" width="11.81640625" style="189" customWidth="1"/>
    <col min="16137" max="16137" width="7.7265625" style="189" bestFit="1" customWidth="1"/>
    <col min="16138" max="16138" width="12.453125" style="189" customWidth="1"/>
    <col min="16139" max="16384" width="9.1796875" style="189"/>
  </cols>
  <sheetData>
    <row r="2" spans="1:10" ht="20" x14ac:dyDescent="0.4">
      <c r="C2" s="580" t="s">
        <v>296</v>
      </c>
      <c r="D2" s="580"/>
      <c r="E2" s="580"/>
      <c r="F2" s="580"/>
      <c r="G2" s="580"/>
      <c r="H2" s="580"/>
    </row>
    <row r="3" spans="1:10" ht="20" x14ac:dyDescent="0.4">
      <c r="C3" s="580" t="s">
        <v>297</v>
      </c>
      <c r="D3" s="580"/>
      <c r="E3" s="580"/>
      <c r="F3" s="580"/>
      <c r="G3" s="580"/>
      <c r="H3" s="580"/>
    </row>
    <row r="4" spans="1:10" ht="13.5" customHeight="1" x14ac:dyDescent="0.4">
      <c r="A4" s="190"/>
      <c r="B4" s="190"/>
      <c r="C4" s="190"/>
      <c r="D4" s="190"/>
      <c r="E4" s="190"/>
      <c r="F4" s="190"/>
      <c r="G4" s="190"/>
      <c r="H4" s="190"/>
    </row>
    <row r="5" spans="1:10" ht="14" x14ac:dyDescent="0.3">
      <c r="A5" s="191" t="s">
        <v>44</v>
      </c>
      <c r="B5" s="581" t="e">
        <f>#REF!</f>
        <v>#REF!</v>
      </c>
      <c r="C5" s="582"/>
      <c r="D5" s="583" t="s">
        <v>43</v>
      </c>
      <c r="E5" s="584"/>
      <c r="F5" s="581" t="e">
        <f>#REF!</f>
        <v>#REF!</v>
      </c>
      <c r="G5" s="582"/>
    </row>
    <row r="6" spans="1:10" ht="14" x14ac:dyDescent="0.3">
      <c r="A6" s="191" t="s">
        <v>42</v>
      </c>
      <c r="B6" s="581" t="e">
        <f>#REF!</f>
        <v>#REF!</v>
      </c>
      <c r="C6" s="582"/>
      <c r="D6" s="583" t="s">
        <v>41</v>
      </c>
      <c r="E6" s="584"/>
      <c r="F6" s="581" t="e">
        <f>#REF!</f>
        <v>#REF!</v>
      </c>
      <c r="G6" s="582"/>
    </row>
    <row r="7" spans="1:10" ht="16.5" customHeight="1" x14ac:dyDescent="0.3">
      <c r="A7" s="191" t="s">
        <v>298</v>
      </c>
      <c r="B7" s="579" t="e">
        <f>#REF!</f>
        <v>#REF!</v>
      </c>
      <c r="C7" s="579"/>
      <c r="D7" s="579"/>
      <c r="E7" s="579"/>
      <c r="F7" s="579"/>
      <c r="G7" s="579"/>
      <c r="H7" s="579"/>
      <c r="I7" s="579"/>
      <c r="J7" s="579"/>
    </row>
    <row r="8" spans="1:10" ht="12.75" customHeight="1" x14ac:dyDescent="0.25">
      <c r="B8" s="579"/>
      <c r="C8" s="579"/>
      <c r="D8" s="579"/>
      <c r="E8" s="579"/>
      <c r="F8" s="579"/>
      <c r="G8" s="579"/>
      <c r="H8" s="579"/>
      <c r="I8" s="579"/>
      <c r="J8" s="579"/>
    </row>
    <row r="9" spans="1:10" ht="12.75" customHeight="1" x14ac:dyDescent="0.25">
      <c r="B9" s="579"/>
      <c r="C9" s="579"/>
      <c r="D9" s="579"/>
      <c r="E9" s="579"/>
      <c r="F9" s="579"/>
      <c r="G9" s="579"/>
      <c r="H9" s="579"/>
      <c r="I9" s="579"/>
      <c r="J9" s="579"/>
    </row>
    <row r="10" spans="1:10" ht="16.5" customHeight="1" x14ac:dyDescent="0.25">
      <c r="A10" s="585" t="s">
        <v>299</v>
      </c>
      <c r="B10" s="585"/>
      <c r="C10" s="585"/>
    </row>
    <row r="11" spans="1:10" ht="34.5" x14ac:dyDescent="0.25">
      <c r="A11" s="192" t="s">
        <v>37</v>
      </c>
      <c r="B11" s="192" t="s">
        <v>300</v>
      </c>
      <c r="C11" s="192" t="s">
        <v>36</v>
      </c>
      <c r="D11" s="192" t="s">
        <v>35</v>
      </c>
      <c r="E11" s="192" t="s">
        <v>34</v>
      </c>
      <c r="F11" s="34" t="s">
        <v>33</v>
      </c>
      <c r="G11" s="192" t="s">
        <v>31</v>
      </c>
      <c r="H11" s="193" t="s">
        <v>30</v>
      </c>
      <c r="I11" s="194" t="s">
        <v>32</v>
      </c>
      <c r="J11" s="195" t="s">
        <v>301</v>
      </c>
    </row>
    <row r="12" spans="1:10" ht="15" customHeight="1" x14ac:dyDescent="0.25">
      <c r="A12" s="196"/>
      <c r="B12" s="196"/>
      <c r="C12" s="196"/>
      <c r="D12" s="196"/>
      <c r="E12" s="196"/>
      <c r="F12" s="197"/>
      <c r="G12" s="198"/>
      <c r="H12" s="199">
        <f>I12*G12</f>
        <v>0</v>
      </c>
      <c r="I12" s="200">
        <f>E12-D12</f>
        <v>0</v>
      </c>
      <c r="J12" s="199">
        <f>E12*G12</f>
        <v>0</v>
      </c>
    </row>
    <row r="13" spans="1:10" ht="15" customHeight="1" x14ac:dyDescent="0.25">
      <c r="A13" s="196"/>
      <c r="B13" s="196"/>
      <c r="C13" s="196"/>
      <c r="D13" s="196"/>
      <c r="E13" s="196"/>
      <c r="F13" s="197"/>
      <c r="G13" s="198"/>
      <c r="H13" s="199">
        <f>I13*G13</f>
        <v>0</v>
      </c>
      <c r="I13" s="200">
        <f>E13-D13</f>
        <v>0</v>
      </c>
      <c r="J13" s="199">
        <f>E13*G13</f>
        <v>0</v>
      </c>
    </row>
    <row r="14" spans="1:10" ht="15" customHeight="1" x14ac:dyDescent="0.25">
      <c r="A14" s="196"/>
      <c r="B14" s="196"/>
      <c r="C14" s="196"/>
      <c r="D14" s="196"/>
      <c r="E14" s="196"/>
      <c r="F14" s="197"/>
      <c r="G14" s="198"/>
      <c r="H14" s="199">
        <f>I14*G14</f>
        <v>0</v>
      </c>
      <c r="I14" s="200">
        <f>E14-D14</f>
        <v>0</v>
      </c>
      <c r="J14" s="199">
        <f>E14*G14</f>
        <v>0</v>
      </c>
    </row>
    <row r="15" spans="1:10" ht="15" customHeight="1" x14ac:dyDescent="0.25">
      <c r="A15" s="196"/>
      <c r="B15" s="196"/>
      <c r="C15" s="196"/>
      <c r="D15" s="196"/>
      <c r="E15" s="196"/>
      <c r="F15" s="197"/>
      <c r="G15" s="198"/>
      <c r="H15" s="199">
        <f>I15*G15</f>
        <v>0</v>
      </c>
      <c r="I15" s="200">
        <f>E15-D15</f>
        <v>0</v>
      </c>
      <c r="J15" s="199">
        <f>E15*G15</f>
        <v>0</v>
      </c>
    </row>
    <row r="16" spans="1:10" ht="15" customHeight="1" x14ac:dyDescent="0.25">
      <c r="A16" s="196"/>
      <c r="B16" s="196"/>
      <c r="C16" s="196"/>
      <c r="D16" s="196"/>
      <c r="E16" s="196"/>
      <c r="F16" s="197"/>
      <c r="G16" s="198"/>
      <c r="H16" s="199">
        <f>I16*G16</f>
        <v>0</v>
      </c>
      <c r="I16" s="200">
        <f>E16-D16</f>
        <v>0</v>
      </c>
      <c r="J16" s="199">
        <f>E16*G16</f>
        <v>0</v>
      </c>
    </row>
    <row r="19" spans="1:10" ht="15.5" x14ac:dyDescent="0.35">
      <c r="A19" s="586" t="s">
        <v>302</v>
      </c>
      <c r="B19" s="586"/>
      <c r="C19" s="586"/>
    </row>
    <row r="20" spans="1:10" ht="34.5" x14ac:dyDescent="0.25">
      <c r="A20" s="192" t="s">
        <v>37</v>
      </c>
      <c r="B20" s="192" t="s">
        <v>303</v>
      </c>
      <c r="C20" s="192" t="s">
        <v>36</v>
      </c>
      <c r="D20" s="192" t="s">
        <v>35</v>
      </c>
      <c r="E20" s="192" t="s">
        <v>34</v>
      </c>
      <c r="F20" s="34" t="s">
        <v>33</v>
      </c>
      <c r="G20" s="192" t="s">
        <v>31</v>
      </c>
      <c r="H20" s="193" t="s">
        <v>30</v>
      </c>
      <c r="I20" s="194" t="s">
        <v>32</v>
      </c>
      <c r="J20" s="195" t="s">
        <v>301</v>
      </c>
    </row>
    <row r="21" spans="1:10" x14ac:dyDescent="0.25">
      <c r="A21" s="196"/>
      <c r="B21" s="196"/>
      <c r="C21" s="196"/>
      <c r="D21" s="196"/>
      <c r="E21" s="196"/>
      <c r="F21" s="197"/>
      <c r="G21" s="198"/>
      <c r="H21" s="199">
        <f>I21*G21</f>
        <v>0</v>
      </c>
      <c r="I21" s="200">
        <f>D21-E21</f>
        <v>0</v>
      </c>
      <c r="J21" s="199">
        <f>E21*G21</f>
        <v>0</v>
      </c>
    </row>
    <row r="22" spans="1:10" x14ac:dyDescent="0.25">
      <c r="A22" s="196"/>
      <c r="B22" s="196"/>
      <c r="C22" s="196"/>
      <c r="D22" s="196"/>
      <c r="E22" s="196"/>
      <c r="F22" s="197"/>
      <c r="G22" s="198"/>
      <c r="H22" s="199">
        <f>I22*G22</f>
        <v>0</v>
      </c>
      <c r="I22" s="200">
        <f>D22-E22</f>
        <v>0</v>
      </c>
      <c r="J22" s="199">
        <f>E22*G22</f>
        <v>0</v>
      </c>
    </row>
    <row r="23" spans="1:10" x14ac:dyDescent="0.25">
      <c r="A23" s="196"/>
      <c r="B23" s="196"/>
      <c r="C23" s="196"/>
      <c r="D23" s="196"/>
      <c r="E23" s="196"/>
      <c r="F23" s="197"/>
      <c r="G23" s="198"/>
      <c r="H23" s="199">
        <f>I23*G23</f>
        <v>0</v>
      </c>
      <c r="I23" s="200">
        <f>D23-E23</f>
        <v>0</v>
      </c>
      <c r="J23" s="199">
        <f>E23*G23</f>
        <v>0</v>
      </c>
    </row>
    <row r="24" spans="1:10" x14ac:dyDescent="0.25">
      <c r="A24" s="196"/>
      <c r="B24" s="196"/>
      <c r="C24" s="196"/>
      <c r="D24" s="196"/>
      <c r="E24" s="196"/>
      <c r="F24" s="197"/>
      <c r="G24" s="198"/>
      <c r="H24" s="199">
        <f>I24*G24</f>
        <v>0</v>
      </c>
      <c r="I24" s="200">
        <f>D24-E24</f>
        <v>0</v>
      </c>
      <c r="J24" s="199">
        <f>E24*G24</f>
        <v>0</v>
      </c>
    </row>
    <row r="25" spans="1:10" x14ac:dyDescent="0.25">
      <c r="A25" s="196"/>
      <c r="B25" s="196"/>
      <c r="C25" s="196"/>
      <c r="D25" s="196"/>
      <c r="E25" s="196"/>
      <c r="F25" s="197"/>
      <c r="G25" s="198"/>
      <c r="H25" s="199">
        <f>I25*G25</f>
        <v>0</v>
      </c>
      <c r="I25" s="200">
        <f>D25-E25</f>
        <v>0</v>
      </c>
      <c r="J25" s="199">
        <f>E25*G25</f>
        <v>0</v>
      </c>
    </row>
    <row r="27" spans="1:10" x14ac:dyDescent="0.25">
      <c r="C27" s="201" t="s">
        <v>304</v>
      </c>
      <c r="D27" s="587">
        <f>SUM(H12:H16)</f>
        <v>0</v>
      </c>
      <c r="E27" s="587"/>
    </row>
    <row r="28" spans="1:10" x14ac:dyDescent="0.25">
      <c r="C28" s="201" t="s">
        <v>305</v>
      </c>
      <c r="D28" s="587">
        <f>SUM(H21:H25)</f>
        <v>0</v>
      </c>
      <c r="E28" s="587"/>
    </row>
    <row r="31" spans="1:10" x14ac:dyDescent="0.25">
      <c r="C31" s="201" t="s">
        <v>306</v>
      </c>
      <c r="D31" s="587">
        <f>D27-D28</f>
        <v>0</v>
      </c>
      <c r="E31" s="588"/>
    </row>
    <row r="34" spans="3:5" x14ac:dyDescent="0.25">
      <c r="C34" s="202"/>
      <c r="E34" s="202"/>
    </row>
    <row r="35" spans="3:5" x14ac:dyDescent="0.25">
      <c r="C35" s="189" t="s">
        <v>307</v>
      </c>
      <c r="E35" s="189" t="s">
        <v>15</v>
      </c>
    </row>
  </sheetData>
  <sheetProtection selectLockedCells="1"/>
  <mergeCells count="14">
    <mergeCell ref="A10:C10"/>
    <mergeCell ref="A19:C19"/>
    <mergeCell ref="D27:E27"/>
    <mergeCell ref="D28:E28"/>
    <mergeCell ref="D31:E31"/>
    <mergeCell ref="B7:J9"/>
    <mergeCell ref="C2:H2"/>
    <mergeCell ref="C3:H3"/>
    <mergeCell ref="B5:C5"/>
    <mergeCell ref="D5:E5"/>
    <mergeCell ref="F5:G5"/>
    <mergeCell ref="B6:C6"/>
    <mergeCell ref="D6:E6"/>
    <mergeCell ref="F6:G6"/>
  </mergeCells>
  <pageMargins left="0.75" right="0.75" top="1" bottom="1" header="0.5" footer="0.5"/>
  <pageSetup scale="8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V135"/>
  <sheetViews>
    <sheetView view="pageBreakPreview" zoomScaleNormal="100" zoomScaleSheetLayoutView="100" workbookViewId="0">
      <selection activeCell="C64" sqref="C64"/>
    </sheetView>
  </sheetViews>
  <sheetFormatPr defaultColWidth="9.1796875" defaultRowHeight="15.5" x14ac:dyDescent="0.35"/>
  <cols>
    <col min="1" max="1" width="3.1796875" style="203" customWidth="1"/>
    <col min="2" max="2" width="30.54296875" style="203" customWidth="1"/>
    <col min="3" max="3" width="17.7265625" style="207" customWidth="1"/>
    <col min="4" max="4" width="11.7265625" style="207" customWidth="1"/>
    <col min="5" max="5" width="24.453125" style="207" customWidth="1"/>
    <col min="6" max="6" width="17.26953125" style="207" customWidth="1"/>
    <col min="7" max="7" width="22.7265625" style="203" customWidth="1"/>
    <col min="8" max="8" width="13.54296875" style="203" customWidth="1"/>
    <col min="9" max="256" width="9.1796875" style="203"/>
    <col min="257" max="257" width="3.1796875" style="203" customWidth="1"/>
    <col min="258" max="258" width="30.54296875" style="203" customWidth="1"/>
    <col min="259" max="259" width="17.7265625" style="203" customWidth="1"/>
    <col min="260" max="260" width="11.7265625" style="203" customWidth="1"/>
    <col min="261" max="261" width="24.453125" style="203" customWidth="1"/>
    <col min="262" max="262" width="17.26953125" style="203" customWidth="1"/>
    <col min="263" max="263" width="22.7265625" style="203" customWidth="1"/>
    <col min="264" max="264" width="13.54296875" style="203" customWidth="1"/>
    <col min="265" max="512" width="9.1796875" style="203"/>
    <col min="513" max="513" width="3.1796875" style="203" customWidth="1"/>
    <col min="514" max="514" width="30.54296875" style="203" customWidth="1"/>
    <col min="515" max="515" width="17.7265625" style="203" customWidth="1"/>
    <col min="516" max="516" width="11.7265625" style="203" customWidth="1"/>
    <col min="517" max="517" width="24.453125" style="203" customWidth="1"/>
    <col min="518" max="518" width="17.26953125" style="203" customWidth="1"/>
    <col min="519" max="519" width="22.7265625" style="203" customWidth="1"/>
    <col min="520" max="520" width="13.54296875" style="203" customWidth="1"/>
    <col min="521" max="768" width="9.1796875" style="203"/>
    <col min="769" max="769" width="3.1796875" style="203" customWidth="1"/>
    <col min="770" max="770" width="30.54296875" style="203" customWidth="1"/>
    <col min="771" max="771" width="17.7265625" style="203" customWidth="1"/>
    <col min="772" max="772" width="11.7265625" style="203" customWidth="1"/>
    <col min="773" max="773" width="24.453125" style="203" customWidth="1"/>
    <col min="774" max="774" width="17.26953125" style="203" customWidth="1"/>
    <col min="775" max="775" width="22.7265625" style="203" customWidth="1"/>
    <col min="776" max="776" width="13.54296875" style="203" customWidth="1"/>
    <col min="777" max="1024" width="9.1796875" style="203"/>
    <col min="1025" max="1025" width="3.1796875" style="203" customWidth="1"/>
    <col min="1026" max="1026" width="30.54296875" style="203" customWidth="1"/>
    <col min="1027" max="1027" width="17.7265625" style="203" customWidth="1"/>
    <col min="1028" max="1028" width="11.7265625" style="203" customWidth="1"/>
    <col min="1029" max="1029" width="24.453125" style="203" customWidth="1"/>
    <col min="1030" max="1030" width="17.26953125" style="203" customWidth="1"/>
    <col min="1031" max="1031" width="22.7265625" style="203" customWidth="1"/>
    <col min="1032" max="1032" width="13.54296875" style="203" customWidth="1"/>
    <col min="1033" max="1280" width="9.1796875" style="203"/>
    <col min="1281" max="1281" width="3.1796875" style="203" customWidth="1"/>
    <col min="1282" max="1282" width="30.54296875" style="203" customWidth="1"/>
    <col min="1283" max="1283" width="17.7265625" style="203" customWidth="1"/>
    <col min="1284" max="1284" width="11.7265625" style="203" customWidth="1"/>
    <col min="1285" max="1285" width="24.453125" style="203" customWidth="1"/>
    <col min="1286" max="1286" width="17.26953125" style="203" customWidth="1"/>
    <col min="1287" max="1287" width="22.7265625" style="203" customWidth="1"/>
    <col min="1288" max="1288" width="13.54296875" style="203" customWidth="1"/>
    <col min="1289" max="1536" width="9.1796875" style="203"/>
    <col min="1537" max="1537" width="3.1796875" style="203" customWidth="1"/>
    <col min="1538" max="1538" width="30.54296875" style="203" customWidth="1"/>
    <col min="1539" max="1539" width="17.7265625" style="203" customWidth="1"/>
    <col min="1540" max="1540" width="11.7265625" style="203" customWidth="1"/>
    <col min="1541" max="1541" width="24.453125" style="203" customWidth="1"/>
    <col min="1542" max="1542" width="17.26953125" style="203" customWidth="1"/>
    <col min="1543" max="1543" width="22.7265625" style="203" customWidth="1"/>
    <col min="1544" max="1544" width="13.54296875" style="203" customWidth="1"/>
    <col min="1545" max="1792" width="9.1796875" style="203"/>
    <col min="1793" max="1793" width="3.1796875" style="203" customWidth="1"/>
    <col min="1794" max="1794" width="30.54296875" style="203" customWidth="1"/>
    <col min="1795" max="1795" width="17.7265625" style="203" customWidth="1"/>
    <col min="1796" max="1796" width="11.7265625" style="203" customWidth="1"/>
    <col min="1797" max="1797" width="24.453125" style="203" customWidth="1"/>
    <col min="1798" max="1798" width="17.26953125" style="203" customWidth="1"/>
    <col min="1799" max="1799" width="22.7265625" style="203" customWidth="1"/>
    <col min="1800" max="1800" width="13.54296875" style="203" customWidth="1"/>
    <col min="1801" max="2048" width="9.1796875" style="203"/>
    <col min="2049" max="2049" width="3.1796875" style="203" customWidth="1"/>
    <col min="2050" max="2050" width="30.54296875" style="203" customWidth="1"/>
    <col min="2051" max="2051" width="17.7265625" style="203" customWidth="1"/>
    <col min="2052" max="2052" width="11.7265625" style="203" customWidth="1"/>
    <col min="2053" max="2053" width="24.453125" style="203" customWidth="1"/>
    <col min="2054" max="2054" width="17.26953125" style="203" customWidth="1"/>
    <col min="2055" max="2055" width="22.7265625" style="203" customWidth="1"/>
    <col min="2056" max="2056" width="13.54296875" style="203" customWidth="1"/>
    <col min="2057" max="2304" width="9.1796875" style="203"/>
    <col min="2305" max="2305" width="3.1796875" style="203" customWidth="1"/>
    <col min="2306" max="2306" width="30.54296875" style="203" customWidth="1"/>
    <col min="2307" max="2307" width="17.7265625" style="203" customWidth="1"/>
    <col min="2308" max="2308" width="11.7265625" style="203" customWidth="1"/>
    <col min="2309" max="2309" width="24.453125" style="203" customWidth="1"/>
    <col min="2310" max="2310" width="17.26953125" style="203" customWidth="1"/>
    <col min="2311" max="2311" width="22.7265625" style="203" customWidth="1"/>
    <col min="2312" max="2312" width="13.54296875" style="203" customWidth="1"/>
    <col min="2313" max="2560" width="9.1796875" style="203"/>
    <col min="2561" max="2561" width="3.1796875" style="203" customWidth="1"/>
    <col min="2562" max="2562" width="30.54296875" style="203" customWidth="1"/>
    <col min="2563" max="2563" width="17.7265625" style="203" customWidth="1"/>
    <col min="2564" max="2564" width="11.7265625" style="203" customWidth="1"/>
    <col min="2565" max="2565" width="24.453125" style="203" customWidth="1"/>
    <col min="2566" max="2566" width="17.26953125" style="203" customWidth="1"/>
    <col min="2567" max="2567" width="22.7265625" style="203" customWidth="1"/>
    <col min="2568" max="2568" width="13.54296875" style="203" customWidth="1"/>
    <col min="2569" max="2816" width="9.1796875" style="203"/>
    <col min="2817" max="2817" width="3.1796875" style="203" customWidth="1"/>
    <col min="2818" max="2818" width="30.54296875" style="203" customWidth="1"/>
    <col min="2819" max="2819" width="17.7265625" style="203" customWidth="1"/>
    <col min="2820" max="2820" width="11.7265625" style="203" customWidth="1"/>
    <col min="2821" max="2821" width="24.453125" style="203" customWidth="1"/>
    <col min="2822" max="2822" width="17.26953125" style="203" customWidth="1"/>
    <col min="2823" max="2823" width="22.7265625" style="203" customWidth="1"/>
    <col min="2824" max="2824" width="13.54296875" style="203" customWidth="1"/>
    <col min="2825" max="3072" width="9.1796875" style="203"/>
    <col min="3073" max="3073" width="3.1796875" style="203" customWidth="1"/>
    <col min="3074" max="3074" width="30.54296875" style="203" customWidth="1"/>
    <col min="3075" max="3075" width="17.7265625" style="203" customWidth="1"/>
    <col min="3076" max="3076" width="11.7265625" style="203" customWidth="1"/>
    <col min="3077" max="3077" width="24.453125" style="203" customWidth="1"/>
    <col min="3078" max="3078" width="17.26953125" style="203" customWidth="1"/>
    <col min="3079" max="3079" width="22.7265625" style="203" customWidth="1"/>
    <col min="3080" max="3080" width="13.54296875" style="203" customWidth="1"/>
    <col min="3081" max="3328" width="9.1796875" style="203"/>
    <col min="3329" max="3329" width="3.1796875" style="203" customWidth="1"/>
    <col min="3330" max="3330" width="30.54296875" style="203" customWidth="1"/>
    <col min="3331" max="3331" width="17.7265625" style="203" customWidth="1"/>
    <col min="3332" max="3332" width="11.7265625" style="203" customWidth="1"/>
    <col min="3333" max="3333" width="24.453125" style="203" customWidth="1"/>
    <col min="3334" max="3334" width="17.26953125" style="203" customWidth="1"/>
    <col min="3335" max="3335" width="22.7265625" style="203" customWidth="1"/>
    <col min="3336" max="3336" width="13.54296875" style="203" customWidth="1"/>
    <col min="3337" max="3584" width="9.1796875" style="203"/>
    <col min="3585" max="3585" width="3.1796875" style="203" customWidth="1"/>
    <col min="3586" max="3586" width="30.54296875" style="203" customWidth="1"/>
    <col min="3587" max="3587" width="17.7265625" style="203" customWidth="1"/>
    <col min="3588" max="3588" width="11.7265625" style="203" customWidth="1"/>
    <col min="3589" max="3589" width="24.453125" style="203" customWidth="1"/>
    <col min="3590" max="3590" width="17.26953125" style="203" customWidth="1"/>
    <col min="3591" max="3591" width="22.7265625" style="203" customWidth="1"/>
    <col min="3592" max="3592" width="13.54296875" style="203" customWidth="1"/>
    <col min="3593" max="3840" width="9.1796875" style="203"/>
    <col min="3841" max="3841" width="3.1796875" style="203" customWidth="1"/>
    <col min="3842" max="3842" width="30.54296875" style="203" customWidth="1"/>
    <col min="3843" max="3843" width="17.7265625" style="203" customWidth="1"/>
    <col min="3844" max="3844" width="11.7265625" style="203" customWidth="1"/>
    <col min="3845" max="3845" width="24.453125" style="203" customWidth="1"/>
    <col min="3846" max="3846" width="17.26953125" style="203" customWidth="1"/>
    <col min="3847" max="3847" width="22.7265625" style="203" customWidth="1"/>
    <col min="3848" max="3848" width="13.54296875" style="203" customWidth="1"/>
    <col min="3849" max="4096" width="9.1796875" style="203"/>
    <col min="4097" max="4097" width="3.1796875" style="203" customWidth="1"/>
    <col min="4098" max="4098" width="30.54296875" style="203" customWidth="1"/>
    <col min="4099" max="4099" width="17.7265625" style="203" customWidth="1"/>
    <col min="4100" max="4100" width="11.7265625" style="203" customWidth="1"/>
    <col min="4101" max="4101" width="24.453125" style="203" customWidth="1"/>
    <col min="4102" max="4102" width="17.26953125" style="203" customWidth="1"/>
    <col min="4103" max="4103" width="22.7265625" style="203" customWidth="1"/>
    <col min="4104" max="4104" width="13.54296875" style="203" customWidth="1"/>
    <col min="4105" max="4352" width="9.1796875" style="203"/>
    <col min="4353" max="4353" width="3.1796875" style="203" customWidth="1"/>
    <col min="4354" max="4354" width="30.54296875" style="203" customWidth="1"/>
    <col min="4355" max="4355" width="17.7265625" style="203" customWidth="1"/>
    <col min="4356" max="4356" width="11.7265625" style="203" customWidth="1"/>
    <col min="4357" max="4357" width="24.453125" style="203" customWidth="1"/>
    <col min="4358" max="4358" width="17.26953125" style="203" customWidth="1"/>
    <col min="4359" max="4359" width="22.7265625" style="203" customWidth="1"/>
    <col min="4360" max="4360" width="13.54296875" style="203" customWidth="1"/>
    <col min="4361" max="4608" width="9.1796875" style="203"/>
    <col min="4609" max="4609" width="3.1796875" style="203" customWidth="1"/>
    <col min="4610" max="4610" width="30.54296875" style="203" customWidth="1"/>
    <col min="4611" max="4611" width="17.7265625" style="203" customWidth="1"/>
    <col min="4612" max="4612" width="11.7265625" style="203" customWidth="1"/>
    <col min="4613" max="4613" width="24.453125" style="203" customWidth="1"/>
    <col min="4614" max="4614" width="17.26953125" style="203" customWidth="1"/>
    <col min="4615" max="4615" width="22.7265625" style="203" customWidth="1"/>
    <col min="4616" max="4616" width="13.54296875" style="203" customWidth="1"/>
    <col min="4617" max="4864" width="9.1796875" style="203"/>
    <col min="4865" max="4865" width="3.1796875" style="203" customWidth="1"/>
    <col min="4866" max="4866" width="30.54296875" style="203" customWidth="1"/>
    <col min="4867" max="4867" width="17.7265625" style="203" customWidth="1"/>
    <col min="4868" max="4868" width="11.7265625" style="203" customWidth="1"/>
    <col min="4869" max="4869" width="24.453125" style="203" customWidth="1"/>
    <col min="4870" max="4870" width="17.26953125" style="203" customWidth="1"/>
    <col min="4871" max="4871" width="22.7265625" style="203" customWidth="1"/>
    <col min="4872" max="4872" width="13.54296875" style="203" customWidth="1"/>
    <col min="4873" max="5120" width="9.1796875" style="203"/>
    <col min="5121" max="5121" width="3.1796875" style="203" customWidth="1"/>
    <col min="5122" max="5122" width="30.54296875" style="203" customWidth="1"/>
    <col min="5123" max="5123" width="17.7265625" style="203" customWidth="1"/>
    <col min="5124" max="5124" width="11.7265625" style="203" customWidth="1"/>
    <col min="5125" max="5125" width="24.453125" style="203" customWidth="1"/>
    <col min="5126" max="5126" width="17.26953125" style="203" customWidth="1"/>
    <col min="5127" max="5127" width="22.7265625" style="203" customWidth="1"/>
    <col min="5128" max="5128" width="13.54296875" style="203" customWidth="1"/>
    <col min="5129" max="5376" width="9.1796875" style="203"/>
    <col min="5377" max="5377" width="3.1796875" style="203" customWidth="1"/>
    <col min="5378" max="5378" width="30.54296875" style="203" customWidth="1"/>
    <col min="5379" max="5379" width="17.7265625" style="203" customWidth="1"/>
    <col min="5380" max="5380" width="11.7265625" style="203" customWidth="1"/>
    <col min="5381" max="5381" width="24.453125" style="203" customWidth="1"/>
    <col min="5382" max="5382" width="17.26953125" style="203" customWidth="1"/>
    <col min="5383" max="5383" width="22.7265625" style="203" customWidth="1"/>
    <col min="5384" max="5384" width="13.54296875" style="203" customWidth="1"/>
    <col min="5385" max="5632" width="9.1796875" style="203"/>
    <col min="5633" max="5633" width="3.1796875" style="203" customWidth="1"/>
    <col min="5634" max="5634" width="30.54296875" style="203" customWidth="1"/>
    <col min="5635" max="5635" width="17.7265625" style="203" customWidth="1"/>
    <col min="5636" max="5636" width="11.7265625" style="203" customWidth="1"/>
    <col min="5637" max="5637" width="24.453125" style="203" customWidth="1"/>
    <col min="5638" max="5638" width="17.26953125" style="203" customWidth="1"/>
    <col min="5639" max="5639" width="22.7265625" style="203" customWidth="1"/>
    <col min="5640" max="5640" width="13.54296875" style="203" customWidth="1"/>
    <col min="5641" max="5888" width="9.1796875" style="203"/>
    <col min="5889" max="5889" width="3.1796875" style="203" customWidth="1"/>
    <col min="5890" max="5890" width="30.54296875" style="203" customWidth="1"/>
    <col min="5891" max="5891" width="17.7265625" style="203" customWidth="1"/>
    <col min="5892" max="5892" width="11.7265625" style="203" customWidth="1"/>
    <col min="5893" max="5893" width="24.453125" style="203" customWidth="1"/>
    <col min="5894" max="5894" width="17.26953125" style="203" customWidth="1"/>
    <col min="5895" max="5895" width="22.7265625" style="203" customWidth="1"/>
    <col min="5896" max="5896" width="13.54296875" style="203" customWidth="1"/>
    <col min="5897" max="6144" width="9.1796875" style="203"/>
    <col min="6145" max="6145" width="3.1796875" style="203" customWidth="1"/>
    <col min="6146" max="6146" width="30.54296875" style="203" customWidth="1"/>
    <col min="6147" max="6147" width="17.7265625" style="203" customWidth="1"/>
    <col min="6148" max="6148" width="11.7265625" style="203" customWidth="1"/>
    <col min="6149" max="6149" width="24.453125" style="203" customWidth="1"/>
    <col min="6150" max="6150" width="17.26953125" style="203" customWidth="1"/>
    <col min="6151" max="6151" width="22.7265625" style="203" customWidth="1"/>
    <col min="6152" max="6152" width="13.54296875" style="203" customWidth="1"/>
    <col min="6153" max="6400" width="9.1796875" style="203"/>
    <col min="6401" max="6401" width="3.1796875" style="203" customWidth="1"/>
    <col min="6402" max="6402" width="30.54296875" style="203" customWidth="1"/>
    <col min="6403" max="6403" width="17.7265625" style="203" customWidth="1"/>
    <col min="6404" max="6404" width="11.7265625" style="203" customWidth="1"/>
    <col min="6405" max="6405" width="24.453125" style="203" customWidth="1"/>
    <col min="6406" max="6406" width="17.26953125" style="203" customWidth="1"/>
    <col min="6407" max="6407" width="22.7265625" style="203" customWidth="1"/>
    <col min="6408" max="6408" width="13.54296875" style="203" customWidth="1"/>
    <col min="6409" max="6656" width="9.1796875" style="203"/>
    <col min="6657" max="6657" width="3.1796875" style="203" customWidth="1"/>
    <col min="6658" max="6658" width="30.54296875" style="203" customWidth="1"/>
    <col min="6659" max="6659" width="17.7265625" style="203" customWidth="1"/>
    <col min="6660" max="6660" width="11.7265625" style="203" customWidth="1"/>
    <col min="6661" max="6661" width="24.453125" style="203" customWidth="1"/>
    <col min="6662" max="6662" width="17.26953125" style="203" customWidth="1"/>
    <col min="6663" max="6663" width="22.7265625" style="203" customWidth="1"/>
    <col min="6664" max="6664" width="13.54296875" style="203" customWidth="1"/>
    <col min="6665" max="6912" width="9.1796875" style="203"/>
    <col min="6913" max="6913" width="3.1796875" style="203" customWidth="1"/>
    <col min="6914" max="6914" width="30.54296875" style="203" customWidth="1"/>
    <col min="6915" max="6915" width="17.7265625" style="203" customWidth="1"/>
    <col min="6916" max="6916" width="11.7265625" style="203" customWidth="1"/>
    <col min="6917" max="6917" width="24.453125" style="203" customWidth="1"/>
    <col min="6918" max="6918" width="17.26953125" style="203" customWidth="1"/>
    <col min="6919" max="6919" width="22.7265625" style="203" customWidth="1"/>
    <col min="6920" max="6920" width="13.54296875" style="203" customWidth="1"/>
    <col min="6921" max="7168" width="9.1796875" style="203"/>
    <col min="7169" max="7169" width="3.1796875" style="203" customWidth="1"/>
    <col min="7170" max="7170" width="30.54296875" style="203" customWidth="1"/>
    <col min="7171" max="7171" width="17.7265625" style="203" customWidth="1"/>
    <col min="7172" max="7172" width="11.7265625" style="203" customWidth="1"/>
    <col min="7173" max="7173" width="24.453125" style="203" customWidth="1"/>
    <col min="7174" max="7174" width="17.26953125" style="203" customWidth="1"/>
    <col min="7175" max="7175" width="22.7265625" style="203" customWidth="1"/>
    <col min="7176" max="7176" width="13.54296875" style="203" customWidth="1"/>
    <col min="7177" max="7424" width="9.1796875" style="203"/>
    <col min="7425" max="7425" width="3.1796875" style="203" customWidth="1"/>
    <col min="7426" max="7426" width="30.54296875" style="203" customWidth="1"/>
    <col min="7427" max="7427" width="17.7265625" style="203" customWidth="1"/>
    <col min="7428" max="7428" width="11.7265625" style="203" customWidth="1"/>
    <col min="7429" max="7429" width="24.453125" style="203" customWidth="1"/>
    <col min="7430" max="7430" width="17.26953125" style="203" customWidth="1"/>
    <col min="7431" max="7431" width="22.7265625" style="203" customWidth="1"/>
    <col min="7432" max="7432" width="13.54296875" style="203" customWidth="1"/>
    <col min="7433" max="7680" width="9.1796875" style="203"/>
    <col min="7681" max="7681" width="3.1796875" style="203" customWidth="1"/>
    <col min="7682" max="7682" width="30.54296875" style="203" customWidth="1"/>
    <col min="7683" max="7683" width="17.7265625" style="203" customWidth="1"/>
    <col min="7684" max="7684" width="11.7265625" style="203" customWidth="1"/>
    <col min="7685" max="7685" width="24.453125" style="203" customWidth="1"/>
    <col min="7686" max="7686" width="17.26953125" style="203" customWidth="1"/>
    <col min="7687" max="7687" width="22.7265625" style="203" customWidth="1"/>
    <col min="7688" max="7688" width="13.54296875" style="203" customWidth="1"/>
    <col min="7689" max="7936" width="9.1796875" style="203"/>
    <col min="7937" max="7937" width="3.1796875" style="203" customWidth="1"/>
    <col min="7938" max="7938" width="30.54296875" style="203" customWidth="1"/>
    <col min="7939" max="7939" width="17.7265625" style="203" customWidth="1"/>
    <col min="7940" max="7940" width="11.7265625" style="203" customWidth="1"/>
    <col min="7941" max="7941" width="24.453125" style="203" customWidth="1"/>
    <col min="7942" max="7942" width="17.26953125" style="203" customWidth="1"/>
    <col min="7943" max="7943" width="22.7265625" style="203" customWidth="1"/>
    <col min="7944" max="7944" width="13.54296875" style="203" customWidth="1"/>
    <col min="7945" max="8192" width="9.1796875" style="203"/>
    <col min="8193" max="8193" width="3.1796875" style="203" customWidth="1"/>
    <col min="8194" max="8194" width="30.54296875" style="203" customWidth="1"/>
    <col min="8195" max="8195" width="17.7265625" style="203" customWidth="1"/>
    <col min="8196" max="8196" width="11.7265625" style="203" customWidth="1"/>
    <col min="8197" max="8197" width="24.453125" style="203" customWidth="1"/>
    <col min="8198" max="8198" width="17.26953125" style="203" customWidth="1"/>
    <col min="8199" max="8199" width="22.7265625" style="203" customWidth="1"/>
    <col min="8200" max="8200" width="13.54296875" style="203" customWidth="1"/>
    <col min="8201" max="8448" width="9.1796875" style="203"/>
    <col min="8449" max="8449" width="3.1796875" style="203" customWidth="1"/>
    <col min="8450" max="8450" width="30.54296875" style="203" customWidth="1"/>
    <col min="8451" max="8451" width="17.7265625" style="203" customWidth="1"/>
    <col min="8452" max="8452" width="11.7265625" style="203" customWidth="1"/>
    <col min="8453" max="8453" width="24.453125" style="203" customWidth="1"/>
    <col min="8454" max="8454" width="17.26953125" style="203" customWidth="1"/>
    <col min="8455" max="8455" width="22.7265625" style="203" customWidth="1"/>
    <col min="8456" max="8456" width="13.54296875" style="203" customWidth="1"/>
    <col min="8457" max="8704" width="9.1796875" style="203"/>
    <col min="8705" max="8705" width="3.1796875" style="203" customWidth="1"/>
    <col min="8706" max="8706" width="30.54296875" style="203" customWidth="1"/>
    <col min="8707" max="8707" width="17.7265625" style="203" customWidth="1"/>
    <col min="8708" max="8708" width="11.7265625" style="203" customWidth="1"/>
    <col min="8709" max="8709" width="24.453125" style="203" customWidth="1"/>
    <col min="8710" max="8710" width="17.26953125" style="203" customWidth="1"/>
    <col min="8711" max="8711" width="22.7265625" style="203" customWidth="1"/>
    <col min="8712" max="8712" width="13.54296875" style="203" customWidth="1"/>
    <col min="8713" max="8960" width="9.1796875" style="203"/>
    <col min="8961" max="8961" width="3.1796875" style="203" customWidth="1"/>
    <col min="8962" max="8962" width="30.54296875" style="203" customWidth="1"/>
    <col min="8963" max="8963" width="17.7265625" style="203" customWidth="1"/>
    <col min="8964" max="8964" width="11.7265625" style="203" customWidth="1"/>
    <col min="8965" max="8965" width="24.453125" style="203" customWidth="1"/>
    <col min="8966" max="8966" width="17.26953125" style="203" customWidth="1"/>
    <col min="8967" max="8967" width="22.7265625" style="203" customWidth="1"/>
    <col min="8968" max="8968" width="13.54296875" style="203" customWidth="1"/>
    <col min="8969" max="9216" width="9.1796875" style="203"/>
    <col min="9217" max="9217" width="3.1796875" style="203" customWidth="1"/>
    <col min="9218" max="9218" width="30.54296875" style="203" customWidth="1"/>
    <col min="9219" max="9219" width="17.7265625" style="203" customWidth="1"/>
    <col min="9220" max="9220" width="11.7265625" style="203" customWidth="1"/>
    <col min="9221" max="9221" width="24.453125" style="203" customWidth="1"/>
    <col min="9222" max="9222" width="17.26953125" style="203" customWidth="1"/>
    <col min="9223" max="9223" width="22.7265625" style="203" customWidth="1"/>
    <col min="9224" max="9224" width="13.54296875" style="203" customWidth="1"/>
    <col min="9225" max="9472" width="9.1796875" style="203"/>
    <col min="9473" max="9473" width="3.1796875" style="203" customWidth="1"/>
    <col min="9474" max="9474" width="30.54296875" style="203" customWidth="1"/>
    <col min="9475" max="9475" width="17.7265625" style="203" customWidth="1"/>
    <col min="9476" max="9476" width="11.7265625" style="203" customWidth="1"/>
    <col min="9477" max="9477" width="24.453125" style="203" customWidth="1"/>
    <col min="9478" max="9478" width="17.26953125" style="203" customWidth="1"/>
    <col min="9479" max="9479" width="22.7265625" style="203" customWidth="1"/>
    <col min="9480" max="9480" width="13.54296875" style="203" customWidth="1"/>
    <col min="9481" max="9728" width="9.1796875" style="203"/>
    <col min="9729" max="9729" width="3.1796875" style="203" customWidth="1"/>
    <col min="9730" max="9730" width="30.54296875" style="203" customWidth="1"/>
    <col min="9731" max="9731" width="17.7265625" style="203" customWidth="1"/>
    <col min="9732" max="9732" width="11.7265625" style="203" customWidth="1"/>
    <col min="9733" max="9733" width="24.453125" style="203" customWidth="1"/>
    <col min="9734" max="9734" width="17.26953125" style="203" customWidth="1"/>
    <col min="9735" max="9735" width="22.7265625" style="203" customWidth="1"/>
    <col min="9736" max="9736" width="13.54296875" style="203" customWidth="1"/>
    <col min="9737" max="9984" width="9.1796875" style="203"/>
    <col min="9985" max="9985" width="3.1796875" style="203" customWidth="1"/>
    <col min="9986" max="9986" width="30.54296875" style="203" customWidth="1"/>
    <col min="9987" max="9987" width="17.7265625" style="203" customWidth="1"/>
    <col min="9988" max="9988" width="11.7265625" style="203" customWidth="1"/>
    <col min="9989" max="9989" width="24.453125" style="203" customWidth="1"/>
    <col min="9990" max="9990" width="17.26953125" style="203" customWidth="1"/>
    <col min="9991" max="9991" width="22.7265625" style="203" customWidth="1"/>
    <col min="9992" max="9992" width="13.54296875" style="203" customWidth="1"/>
    <col min="9993" max="10240" width="9.1796875" style="203"/>
    <col min="10241" max="10241" width="3.1796875" style="203" customWidth="1"/>
    <col min="10242" max="10242" width="30.54296875" style="203" customWidth="1"/>
    <col min="10243" max="10243" width="17.7265625" style="203" customWidth="1"/>
    <col min="10244" max="10244" width="11.7265625" style="203" customWidth="1"/>
    <col min="10245" max="10245" width="24.453125" style="203" customWidth="1"/>
    <col min="10246" max="10246" width="17.26953125" style="203" customWidth="1"/>
    <col min="10247" max="10247" width="22.7265625" style="203" customWidth="1"/>
    <col min="10248" max="10248" width="13.54296875" style="203" customWidth="1"/>
    <col min="10249" max="10496" width="9.1796875" style="203"/>
    <col min="10497" max="10497" width="3.1796875" style="203" customWidth="1"/>
    <col min="10498" max="10498" width="30.54296875" style="203" customWidth="1"/>
    <col min="10499" max="10499" width="17.7265625" style="203" customWidth="1"/>
    <col min="10500" max="10500" width="11.7265625" style="203" customWidth="1"/>
    <col min="10501" max="10501" width="24.453125" style="203" customWidth="1"/>
    <col min="10502" max="10502" width="17.26953125" style="203" customWidth="1"/>
    <col min="10503" max="10503" width="22.7265625" style="203" customWidth="1"/>
    <col min="10504" max="10504" width="13.54296875" style="203" customWidth="1"/>
    <col min="10505" max="10752" width="9.1796875" style="203"/>
    <col min="10753" max="10753" width="3.1796875" style="203" customWidth="1"/>
    <col min="10754" max="10754" width="30.54296875" style="203" customWidth="1"/>
    <col min="10755" max="10755" width="17.7265625" style="203" customWidth="1"/>
    <col min="10756" max="10756" width="11.7265625" style="203" customWidth="1"/>
    <col min="10757" max="10757" width="24.453125" style="203" customWidth="1"/>
    <col min="10758" max="10758" width="17.26953125" style="203" customWidth="1"/>
    <col min="10759" max="10759" width="22.7265625" style="203" customWidth="1"/>
    <col min="10760" max="10760" width="13.54296875" style="203" customWidth="1"/>
    <col min="10761" max="11008" width="9.1796875" style="203"/>
    <col min="11009" max="11009" width="3.1796875" style="203" customWidth="1"/>
    <col min="11010" max="11010" width="30.54296875" style="203" customWidth="1"/>
    <col min="11011" max="11011" width="17.7265625" style="203" customWidth="1"/>
    <col min="11012" max="11012" width="11.7265625" style="203" customWidth="1"/>
    <col min="11013" max="11013" width="24.453125" style="203" customWidth="1"/>
    <col min="11014" max="11014" width="17.26953125" style="203" customWidth="1"/>
    <col min="11015" max="11015" width="22.7265625" style="203" customWidth="1"/>
    <col min="11016" max="11016" width="13.54296875" style="203" customWidth="1"/>
    <col min="11017" max="11264" width="9.1796875" style="203"/>
    <col min="11265" max="11265" width="3.1796875" style="203" customWidth="1"/>
    <col min="11266" max="11266" width="30.54296875" style="203" customWidth="1"/>
    <col min="11267" max="11267" width="17.7265625" style="203" customWidth="1"/>
    <col min="11268" max="11268" width="11.7265625" style="203" customWidth="1"/>
    <col min="11269" max="11269" width="24.453125" style="203" customWidth="1"/>
    <col min="11270" max="11270" width="17.26953125" style="203" customWidth="1"/>
    <col min="11271" max="11271" width="22.7265625" style="203" customWidth="1"/>
    <col min="11272" max="11272" width="13.54296875" style="203" customWidth="1"/>
    <col min="11273" max="11520" width="9.1796875" style="203"/>
    <col min="11521" max="11521" width="3.1796875" style="203" customWidth="1"/>
    <col min="11522" max="11522" width="30.54296875" style="203" customWidth="1"/>
    <col min="11523" max="11523" width="17.7265625" style="203" customWidth="1"/>
    <col min="11524" max="11524" width="11.7265625" style="203" customWidth="1"/>
    <col min="11525" max="11525" width="24.453125" style="203" customWidth="1"/>
    <col min="11526" max="11526" width="17.26953125" style="203" customWidth="1"/>
    <col min="11527" max="11527" width="22.7265625" style="203" customWidth="1"/>
    <col min="11528" max="11528" width="13.54296875" style="203" customWidth="1"/>
    <col min="11529" max="11776" width="9.1796875" style="203"/>
    <col min="11777" max="11777" width="3.1796875" style="203" customWidth="1"/>
    <col min="11778" max="11778" width="30.54296875" style="203" customWidth="1"/>
    <col min="11779" max="11779" width="17.7265625" style="203" customWidth="1"/>
    <col min="11780" max="11780" width="11.7265625" style="203" customWidth="1"/>
    <col min="11781" max="11781" width="24.453125" style="203" customWidth="1"/>
    <col min="11782" max="11782" width="17.26953125" style="203" customWidth="1"/>
    <col min="11783" max="11783" width="22.7265625" style="203" customWidth="1"/>
    <col min="11784" max="11784" width="13.54296875" style="203" customWidth="1"/>
    <col min="11785" max="12032" width="9.1796875" style="203"/>
    <col min="12033" max="12033" width="3.1796875" style="203" customWidth="1"/>
    <col min="12034" max="12034" width="30.54296875" style="203" customWidth="1"/>
    <col min="12035" max="12035" width="17.7265625" style="203" customWidth="1"/>
    <col min="12036" max="12036" width="11.7265625" style="203" customWidth="1"/>
    <col min="12037" max="12037" width="24.453125" style="203" customWidth="1"/>
    <col min="12038" max="12038" width="17.26953125" style="203" customWidth="1"/>
    <col min="12039" max="12039" width="22.7265625" style="203" customWidth="1"/>
    <col min="12040" max="12040" width="13.54296875" style="203" customWidth="1"/>
    <col min="12041" max="12288" width="9.1796875" style="203"/>
    <col min="12289" max="12289" width="3.1796875" style="203" customWidth="1"/>
    <col min="12290" max="12290" width="30.54296875" style="203" customWidth="1"/>
    <col min="12291" max="12291" width="17.7265625" style="203" customWidth="1"/>
    <col min="12292" max="12292" width="11.7265625" style="203" customWidth="1"/>
    <col min="12293" max="12293" width="24.453125" style="203" customWidth="1"/>
    <col min="12294" max="12294" width="17.26953125" style="203" customWidth="1"/>
    <col min="12295" max="12295" width="22.7265625" style="203" customWidth="1"/>
    <col min="12296" max="12296" width="13.54296875" style="203" customWidth="1"/>
    <col min="12297" max="12544" width="9.1796875" style="203"/>
    <col min="12545" max="12545" width="3.1796875" style="203" customWidth="1"/>
    <col min="12546" max="12546" width="30.54296875" style="203" customWidth="1"/>
    <col min="12547" max="12547" width="17.7265625" style="203" customWidth="1"/>
    <col min="12548" max="12548" width="11.7265625" style="203" customWidth="1"/>
    <col min="12549" max="12549" width="24.453125" style="203" customWidth="1"/>
    <col min="12550" max="12550" width="17.26953125" style="203" customWidth="1"/>
    <col min="12551" max="12551" width="22.7265625" style="203" customWidth="1"/>
    <col min="12552" max="12552" width="13.54296875" style="203" customWidth="1"/>
    <col min="12553" max="12800" width="9.1796875" style="203"/>
    <col min="12801" max="12801" width="3.1796875" style="203" customWidth="1"/>
    <col min="12802" max="12802" width="30.54296875" style="203" customWidth="1"/>
    <col min="12803" max="12803" width="17.7265625" style="203" customWidth="1"/>
    <col min="12804" max="12804" width="11.7265625" style="203" customWidth="1"/>
    <col min="12805" max="12805" width="24.453125" style="203" customWidth="1"/>
    <col min="12806" max="12806" width="17.26953125" style="203" customWidth="1"/>
    <col min="12807" max="12807" width="22.7265625" style="203" customWidth="1"/>
    <col min="12808" max="12808" width="13.54296875" style="203" customWidth="1"/>
    <col min="12809" max="13056" width="9.1796875" style="203"/>
    <col min="13057" max="13057" width="3.1796875" style="203" customWidth="1"/>
    <col min="13058" max="13058" width="30.54296875" style="203" customWidth="1"/>
    <col min="13059" max="13059" width="17.7265625" style="203" customWidth="1"/>
    <col min="13060" max="13060" width="11.7265625" style="203" customWidth="1"/>
    <col min="13061" max="13061" width="24.453125" style="203" customWidth="1"/>
    <col min="13062" max="13062" width="17.26953125" style="203" customWidth="1"/>
    <col min="13063" max="13063" width="22.7265625" style="203" customWidth="1"/>
    <col min="13064" max="13064" width="13.54296875" style="203" customWidth="1"/>
    <col min="13065" max="13312" width="9.1796875" style="203"/>
    <col min="13313" max="13313" width="3.1796875" style="203" customWidth="1"/>
    <col min="13314" max="13314" width="30.54296875" style="203" customWidth="1"/>
    <col min="13315" max="13315" width="17.7265625" style="203" customWidth="1"/>
    <col min="13316" max="13316" width="11.7265625" style="203" customWidth="1"/>
    <col min="13317" max="13317" width="24.453125" style="203" customWidth="1"/>
    <col min="13318" max="13318" width="17.26953125" style="203" customWidth="1"/>
    <col min="13319" max="13319" width="22.7265625" style="203" customWidth="1"/>
    <col min="13320" max="13320" width="13.54296875" style="203" customWidth="1"/>
    <col min="13321" max="13568" width="9.1796875" style="203"/>
    <col min="13569" max="13569" width="3.1796875" style="203" customWidth="1"/>
    <col min="13570" max="13570" width="30.54296875" style="203" customWidth="1"/>
    <col min="13571" max="13571" width="17.7265625" style="203" customWidth="1"/>
    <col min="13572" max="13572" width="11.7265625" style="203" customWidth="1"/>
    <col min="13573" max="13573" width="24.453125" style="203" customWidth="1"/>
    <col min="13574" max="13574" width="17.26953125" style="203" customWidth="1"/>
    <col min="13575" max="13575" width="22.7265625" style="203" customWidth="1"/>
    <col min="13576" max="13576" width="13.54296875" style="203" customWidth="1"/>
    <col min="13577" max="13824" width="9.1796875" style="203"/>
    <col min="13825" max="13825" width="3.1796875" style="203" customWidth="1"/>
    <col min="13826" max="13826" width="30.54296875" style="203" customWidth="1"/>
    <col min="13827" max="13827" width="17.7265625" style="203" customWidth="1"/>
    <col min="13828" max="13828" width="11.7265625" style="203" customWidth="1"/>
    <col min="13829" max="13829" width="24.453125" style="203" customWidth="1"/>
    <col min="13830" max="13830" width="17.26953125" style="203" customWidth="1"/>
    <col min="13831" max="13831" width="22.7265625" style="203" customWidth="1"/>
    <col min="13832" max="13832" width="13.54296875" style="203" customWidth="1"/>
    <col min="13833" max="14080" width="9.1796875" style="203"/>
    <col min="14081" max="14081" width="3.1796875" style="203" customWidth="1"/>
    <col min="14082" max="14082" width="30.54296875" style="203" customWidth="1"/>
    <col min="14083" max="14083" width="17.7265625" style="203" customWidth="1"/>
    <col min="14084" max="14084" width="11.7265625" style="203" customWidth="1"/>
    <col min="14085" max="14085" width="24.453125" style="203" customWidth="1"/>
    <col min="14086" max="14086" width="17.26953125" style="203" customWidth="1"/>
    <col min="14087" max="14087" width="22.7265625" style="203" customWidth="1"/>
    <col min="14088" max="14088" width="13.54296875" style="203" customWidth="1"/>
    <col min="14089" max="14336" width="9.1796875" style="203"/>
    <col min="14337" max="14337" width="3.1796875" style="203" customWidth="1"/>
    <col min="14338" max="14338" width="30.54296875" style="203" customWidth="1"/>
    <col min="14339" max="14339" width="17.7265625" style="203" customWidth="1"/>
    <col min="14340" max="14340" width="11.7265625" style="203" customWidth="1"/>
    <col min="14341" max="14341" width="24.453125" style="203" customWidth="1"/>
    <col min="14342" max="14342" width="17.26953125" style="203" customWidth="1"/>
    <col min="14343" max="14343" width="22.7265625" style="203" customWidth="1"/>
    <col min="14344" max="14344" width="13.54296875" style="203" customWidth="1"/>
    <col min="14345" max="14592" width="9.1796875" style="203"/>
    <col min="14593" max="14593" width="3.1796875" style="203" customWidth="1"/>
    <col min="14594" max="14594" width="30.54296875" style="203" customWidth="1"/>
    <col min="14595" max="14595" width="17.7265625" style="203" customWidth="1"/>
    <col min="14596" max="14596" width="11.7265625" style="203" customWidth="1"/>
    <col min="14597" max="14597" width="24.453125" style="203" customWidth="1"/>
    <col min="14598" max="14598" width="17.26953125" style="203" customWidth="1"/>
    <col min="14599" max="14599" width="22.7265625" style="203" customWidth="1"/>
    <col min="14600" max="14600" width="13.54296875" style="203" customWidth="1"/>
    <col min="14601" max="14848" width="9.1796875" style="203"/>
    <col min="14849" max="14849" width="3.1796875" style="203" customWidth="1"/>
    <col min="14850" max="14850" width="30.54296875" style="203" customWidth="1"/>
    <col min="14851" max="14851" width="17.7265625" style="203" customWidth="1"/>
    <col min="14852" max="14852" width="11.7265625" style="203" customWidth="1"/>
    <col min="14853" max="14853" width="24.453125" style="203" customWidth="1"/>
    <col min="14854" max="14854" width="17.26953125" style="203" customWidth="1"/>
    <col min="14855" max="14855" width="22.7265625" style="203" customWidth="1"/>
    <col min="14856" max="14856" width="13.54296875" style="203" customWidth="1"/>
    <col min="14857" max="15104" width="9.1796875" style="203"/>
    <col min="15105" max="15105" width="3.1796875" style="203" customWidth="1"/>
    <col min="15106" max="15106" width="30.54296875" style="203" customWidth="1"/>
    <col min="15107" max="15107" width="17.7265625" style="203" customWidth="1"/>
    <col min="15108" max="15108" width="11.7265625" style="203" customWidth="1"/>
    <col min="15109" max="15109" width="24.453125" style="203" customWidth="1"/>
    <col min="15110" max="15110" width="17.26953125" style="203" customWidth="1"/>
    <col min="15111" max="15111" width="22.7265625" style="203" customWidth="1"/>
    <col min="15112" max="15112" width="13.54296875" style="203" customWidth="1"/>
    <col min="15113" max="15360" width="9.1796875" style="203"/>
    <col min="15361" max="15361" width="3.1796875" style="203" customWidth="1"/>
    <col min="15362" max="15362" width="30.54296875" style="203" customWidth="1"/>
    <col min="15363" max="15363" width="17.7265625" style="203" customWidth="1"/>
    <col min="15364" max="15364" width="11.7265625" style="203" customWidth="1"/>
    <col min="15365" max="15365" width="24.453125" style="203" customWidth="1"/>
    <col min="15366" max="15366" width="17.26953125" style="203" customWidth="1"/>
    <col min="15367" max="15367" width="22.7265625" style="203" customWidth="1"/>
    <col min="15368" max="15368" width="13.54296875" style="203" customWidth="1"/>
    <col min="15369" max="15616" width="9.1796875" style="203"/>
    <col min="15617" max="15617" width="3.1796875" style="203" customWidth="1"/>
    <col min="15618" max="15618" width="30.54296875" style="203" customWidth="1"/>
    <col min="15619" max="15619" width="17.7265625" style="203" customWidth="1"/>
    <col min="15620" max="15620" width="11.7265625" style="203" customWidth="1"/>
    <col min="15621" max="15621" width="24.453125" style="203" customWidth="1"/>
    <col min="15622" max="15622" width="17.26953125" style="203" customWidth="1"/>
    <col min="15623" max="15623" width="22.7265625" style="203" customWidth="1"/>
    <col min="15624" max="15624" width="13.54296875" style="203" customWidth="1"/>
    <col min="15625" max="15872" width="9.1796875" style="203"/>
    <col min="15873" max="15873" width="3.1796875" style="203" customWidth="1"/>
    <col min="15874" max="15874" width="30.54296875" style="203" customWidth="1"/>
    <col min="15875" max="15875" width="17.7265625" style="203" customWidth="1"/>
    <col min="15876" max="15876" width="11.7265625" style="203" customWidth="1"/>
    <col min="15877" max="15877" width="24.453125" style="203" customWidth="1"/>
    <col min="15878" max="15878" width="17.26953125" style="203" customWidth="1"/>
    <col min="15879" max="15879" width="22.7265625" style="203" customWidth="1"/>
    <col min="15880" max="15880" width="13.54296875" style="203" customWidth="1"/>
    <col min="15881" max="16128" width="9.1796875" style="203"/>
    <col min="16129" max="16129" width="3.1796875" style="203" customWidth="1"/>
    <col min="16130" max="16130" width="30.54296875" style="203" customWidth="1"/>
    <col min="16131" max="16131" width="17.7265625" style="203" customWidth="1"/>
    <col min="16132" max="16132" width="11.7265625" style="203" customWidth="1"/>
    <col min="16133" max="16133" width="24.453125" style="203" customWidth="1"/>
    <col min="16134" max="16134" width="17.26953125" style="203" customWidth="1"/>
    <col min="16135" max="16135" width="22.7265625" style="203" customWidth="1"/>
    <col min="16136" max="16136" width="13.54296875" style="203" customWidth="1"/>
    <col min="16137" max="16384" width="9.1796875" style="203"/>
  </cols>
  <sheetData>
    <row r="1" spans="1:22" x14ac:dyDescent="0.35">
      <c r="B1" s="204" t="s">
        <v>308</v>
      </c>
      <c r="C1" s="205"/>
      <c r="D1" s="206"/>
    </row>
    <row r="3" spans="1:22" x14ac:dyDescent="0.35">
      <c r="A3" s="592" t="s">
        <v>309</v>
      </c>
      <c r="B3" s="592"/>
      <c r="C3" s="592"/>
      <c r="D3" s="592"/>
      <c r="E3" s="592"/>
      <c r="F3" s="592"/>
      <c r="G3" s="592"/>
    </row>
    <row r="4" spans="1:22" x14ac:dyDescent="0.35">
      <c r="A4" s="592" t="s">
        <v>310</v>
      </c>
      <c r="B4" s="592"/>
      <c r="C4" s="592"/>
      <c r="D4" s="592"/>
      <c r="E4" s="592"/>
      <c r="F4" s="592"/>
      <c r="G4" s="592"/>
    </row>
    <row r="5" spans="1:22" x14ac:dyDescent="0.35">
      <c r="A5" s="208"/>
      <c r="B5" s="208"/>
      <c r="C5" s="208"/>
      <c r="D5" s="208"/>
      <c r="E5" s="208"/>
      <c r="F5" s="208"/>
      <c r="G5" s="208"/>
    </row>
    <row r="6" spans="1:22" x14ac:dyDescent="0.35">
      <c r="A6" s="589" t="s">
        <v>311</v>
      </c>
      <c r="B6" s="589"/>
      <c r="C6" s="209" t="e">
        <f>#REF!</f>
        <v>#REF!</v>
      </c>
      <c r="D6" s="210" t="s">
        <v>312</v>
      </c>
      <c r="E6" s="211" t="e">
        <f>#REF!</f>
        <v>#REF!</v>
      </c>
      <c r="F6" s="212" t="s">
        <v>313</v>
      </c>
      <c r="G6" s="213" t="e">
        <f>#REF!</f>
        <v>#REF!</v>
      </c>
    </row>
    <row r="7" spans="1:22" x14ac:dyDescent="0.35">
      <c r="A7" s="589" t="s">
        <v>314</v>
      </c>
      <c r="B7" s="589"/>
      <c r="C7" s="593" t="e">
        <f>#REF!&amp;" / "&amp;#REF!</f>
        <v>#REF!</v>
      </c>
      <c r="D7" s="593"/>
      <c r="E7" s="593"/>
      <c r="F7" s="593"/>
      <c r="G7" s="593"/>
    </row>
    <row r="8" spans="1:22" x14ac:dyDescent="0.35">
      <c r="A8" s="589" t="s">
        <v>315</v>
      </c>
      <c r="B8" s="589"/>
      <c r="C8" s="590" t="e">
        <f>#REF!</f>
        <v>#REF!</v>
      </c>
      <c r="D8" s="591"/>
      <c r="E8" s="591"/>
      <c r="F8" s="591"/>
      <c r="G8" s="591"/>
    </row>
    <row r="9" spans="1:22" x14ac:dyDescent="0.35">
      <c r="A9" s="589" t="s">
        <v>316</v>
      </c>
      <c r="B9" s="589"/>
      <c r="C9" s="591" t="e">
        <f>#REF!</f>
        <v>#REF!</v>
      </c>
      <c r="D9" s="591"/>
      <c r="E9" s="591"/>
      <c r="F9" s="591"/>
      <c r="G9" s="591"/>
    </row>
    <row r="10" spans="1:22" x14ac:dyDescent="0.35">
      <c r="A10" s="589" t="s">
        <v>317</v>
      </c>
      <c r="B10" s="589"/>
      <c r="C10" s="591" t="e">
        <f>#REF!</f>
        <v>#REF!</v>
      </c>
      <c r="D10" s="591"/>
      <c r="E10" s="591"/>
      <c r="F10" s="591"/>
      <c r="G10" s="591"/>
    </row>
    <row r="11" spans="1:22" s="218" customFormat="1" ht="18.5" x14ac:dyDescent="0.65">
      <c r="A11" s="214" t="s">
        <v>318</v>
      </c>
      <c r="B11" s="215" t="s">
        <v>319</v>
      </c>
      <c r="C11" s="216" t="e">
        <f>#REF!</f>
        <v>#REF!</v>
      </c>
      <c r="D11" s="217"/>
      <c r="E11" s="215" t="s">
        <v>320</v>
      </c>
      <c r="F11" s="216" t="e">
        <f>#REF!</f>
        <v>#REF!</v>
      </c>
      <c r="G11" s="217"/>
      <c r="H11" s="214" t="s">
        <v>321</v>
      </c>
      <c r="I11" s="203"/>
      <c r="J11" s="203"/>
      <c r="K11" s="203"/>
      <c r="L11" s="203"/>
      <c r="M11" s="203"/>
      <c r="N11" s="203"/>
      <c r="O11" s="203"/>
      <c r="P11" s="203"/>
      <c r="Q11" s="203"/>
      <c r="R11" s="203"/>
      <c r="S11" s="203"/>
      <c r="T11" s="203"/>
      <c r="U11" s="203"/>
      <c r="V11" s="203"/>
    </row>
    <row r="12" spans="1:22" s="218" customFormat="1" x14ac:dyDescent="0.35">
      <c r="A12" s="203"/>
      <c r="B12" s="215" t="s">
        <v>322</v>
      </c>
      <c r="C12" s="219" t="e">
        <f>#REF!</f>
        <v>#REF!</v>
      </c>
      <c r="D12" s="217"/>
      <c r="E12" s="215" t="s">
        <v>323</v>
      </c>
      <c r="F12" s="219" t="e">
        <f>#REF!</f>
        <v>#REF!</v>
      </c>
      <c r="G12" s="217"/>
      <c r="H12" s="203"/>
      <c r="I12" s="203"/>
      <c r="J12" s="203"/>
      <c r="K12" s="203"/>
      <c r="L12" s="203"/>
      <c r="M12" s="203"/>
      <c r="N12" s="203"/>
      <c r="O12" s="203"/>
      <c r="P12" s="203"/>
      <c r="Q12" s="203"/>
      <c r="R12" s="203"/>
      <c r="S12" s="203"/>
      <c r="T12" s="203"/>
      <c r="U12" s="203"/>
      <c r="V12" s="203"/>
    </row>
    <row r="13" spans="1:22" s="218" customFormat="1" x14ac:dyDescent="0.35">
      <c r="A13" s="203"/>
      <c r="B13" s="203"/>
      <c r="C13" s="203"/>
      <c r="D13" s="203"/>
      <c r="E13" s="203"/>
      <c r="F13" s="203"/>
      <c r="G13" s="203"/>
      <c r="H13" s="203"/>
      <c r="I13" s="203"/>
      <c r="J13" s="203"/>
      <c r="K13" s="203"/>
      <c r="L13" s="203"/>
      <c r="M13" s="203"/>
      <c r="N13" s="203"/>
      <c r="O13" s="203"/>
      <c r="P13" s="203"/>
      <c r="Q13" s="203"/>
      <c r="R13" s="203"/>
      <c r="S13" s="203"/>
      <c r="T13" s="203"/>
      <c r="U13" s="203"/>
      <c r="V13" s="203"/>
    </row>
    <row r="14" spans="1:22" s="218" customFormat="1" x14ac:dyDescent="0.35">
      <c r="A14" s="220"/>
      <c r="B14" s="220"/>
      <c r="C14" s="220"/>
      <c r="D14" s="221"/>
      <c r="E14" s="222"/>
      <c r="F14" s="596"/>
      <c r="G14" s="596"/>
      <c r="H14" s="203"/>
      <c r="I14" s="203"/>
      <c r="J14" s="203"/>
      <c r="K14" s="203"/>
      <c r="L14" s="203"/>
      <c r="M14" s="203"/>
      <c r="N14" s="203"/>
      <c r="O14" s="203"/>
      <c r="P14" s="203"/>
      <c r="Q14" s="203"/>
      <c r="R14" s="203"/>
      <c r="S14" s="203"/>
      <c r="T14" s="203"/>
      <c r="U14" s="203"/>
      <c r="V14" s="203"/>
    </row>
    <row r="15" spans="1:22" s="218" customFormat="1" x14ac:dyDescent="0.35">
      <c r="A15" s="597" t="s">
        <v>183</v>
      </c>
      <c r="B15" s="597"/>
      <c r="C15" s="597"/>
      <c r="D15" s="203"/>
      <c r="E15" s="223"/>
      <c r="F15" s="598" t="s">
        <v>15</v>
      </c>
      <c r="G15" s="598"/>
      <c r="H15" s="203"/>
      <c r="I15" s="203"/>
      <c r="J15" s="203"/>
      <c r="K15" s="203"/>
      <c r="L15" s="203"/>
      <c r="M15" s="203"/>
      <c r="N15" s="203"/>
      <c r="O15" s="203"/>
      <c r="P15" s="203"/>
      <c r="Q15" s="203"/>
      <c r="R15" s="203"/>
      <c r="S15" s="203"/>
      <c r="T15" s="203"/>
      <c r="U15" s="203"/>
      <c r="V15" s="203"/>
    </row>
    <row r="16" spans="1:22" x14ac:dyDescent="0.35">
      <c r="A16" s="599" t="s">
        <v>324</v>
      </c>
      <c r="B16" s="599"/>
      <c r="C16" s="599"/>
      <c r="D16" s="599"/>
      <c r="E16" s="599"/>
      <c r="F16" s="599"/>
      <c r="G16" s="599"/>
    </row>
    <row r="17" spans="1:7" x14ac:dyDescent="0.35">
      <c r="A17" s="224"/>
      <c r="C17" s="203"/>
      <c r="D17" s="203"/>
      <c r="E17" s="203"/>
      <c r="F17" s="203"/>
    </row>
    <row r="18" spans="1:7" x14ac:dyDescent="0.35">
      <c r="A18" s="594" t="s">
        <v>325</v>
      </c>
      <c r="B18" s="594"/>
      <c r="C18" s="595" t="e">
        <f>+C63</f>
        <v>#REF!</v>
      </c>
      <c r="D18" s="595"/>
      <c r="E18" s="595"/>
      <c r="F18" s="595"/>
    </row>
    <row r="19" spans="1:7" x14ac:dyDescent="0.35">
      <c r="A19" s="203" t="s">
        <v>326</v>
      </c>
      <c r="B19" s="203" t="s">
        <v>327</v>
      </c>
      <c r="G19" s="225">
        <f>+G78</f>
        <v>0</v>
      </c>
    </row>
    <row r="20" spans="1:7" x14ac:dyDescent="0.35">
      <c r="A20" s="203" t="s">
        <v>328</v>
      </c>
      <c r="B20" s="203" t="s">
        <v>329</v>
      </c>
      <c r="G20" s="225">
        <f>+G94</f>
        <v>0</v>
      </c>
    </row>
    <row r="21" spans="1:7" x14ac:dyDescent="0.35">
      <c r="A21" s="203" t="s">
        <v>330</v>
      </c>
      <c r="B21" s="203" t="s">
        <v>331</v>
      </c>
      <c r="G21" s="225">
        <f>+G111</f>
        <v>0</v>
      </c>
    </row>
    <row r="22" spans="1:7" ht="16" thickBot="1" x14ac:dyDescent="0.4">
      <c r="A22" s="203" t="s">
        <v>332</v>
      </c>
      <c r="B22" s="203" t="s">
        <v>333</v>
      </c>
      <c r="G22" s="226" t="e">
        <f>+G134</f>
        <v>#REF!</v>
      </c>
    </row>
    <row r="23" spans="1:7" ht="16" thickTop="1" x14ac:dyDescent="0.35">
      <c r="G23" s="225" t="e">
        <f>SUM(G19:G22)</f>
        <v>#REF!</v>
      </c>
    </row>
    <row r="24" spans="1:7" x14ac:dyDescent="0.35">
      <c r="G24" s="225"/>
    </row>
    <row r="25" spans="1:7" x14ac:dyDescent="0.35">
      <c r="A25" s="594" t="s">
        <v>334</v>
      </c>
      <c r="B25" s="594"/>
      <c r="C25" s="595">
        <f>+'SUB1'!C10</f>
        <v>0</v>
      </c>
      <c r="D25" s="595"/>
      <c r="E25" s="595"/>
      <c r="F25" s="595"/>
    </row>
    <row r="26" spans="1:7" x14ac:dyDescent="0.35">
      <c r="A26" s="203" t="s">
        <v>326</v>
      </c>
      <c r="B26" s="203" t="s">
        <v>327</v>
      </c>
      <c r="G26" s="225">
        <f>+'SUB1'!G25</f>
        <v>0</v>
      </c>
    </row>
    <row r="27" spans="1:7" x14ac:dyDescent="0.35">
      <c r="A27" s="203" t="s">
        <v>328</v>
      </c>
      <c r="B27" s="203" t="s">
        <v>329</v>
      </c>
      <c r="G27" s="225">
        <f>+'SUB1'!G41</f>
        <v>0</v>
      </c>
    </row>
    <row r="28" spans="1:7" x14ac:dyDescent="0.35">
      <c r="A28" s="203" t="s">
        <v>330</v>
      </c>
      <c r="B28" s="203" t="s">
        <v>331</v>
      </c>
      <c r="G28" s="225">
        <f>+'SUB1'!G58</f>
        <v>0</v>
      </c>
    </row>
    <row r="29" spans="1:7" ht="16" thickBot="1" x14ac:dyDescent="0.4">
      <c r="A29" s="203" t="s">
        <v>332</v>
      </c>
      <c r="B29" s="203" t="s">
        <v>333</v>
      </c>
      <c r="G29" s="226">
        <f>+'SUB1'!G65</f>
        <v>0</v>
      </c>
    </row>
    <row r="30" spans="1:7" ht="16" thickTop="1" x14ac:dyDescent="0.35">
      <c r="G30" s="225">
        <f>SUM(G26:G29)</f>
        <v>0</v>
      </c>
    </row>
    <row r="31" spans="1:7" x14ac:dyDescent="0.35">
      <c r="G31" s="225"/>
    </row>
    <row r="32" spans="1:7" x14ac:dyDescent="0.35">
      <c r="A32" s="594" t="s">
        <v>334</v>
      </c>
      <c r="B32" s="594"/>
      <c r="C32" s="595">
        <f>+'SUB2'!C10</f>
        <v>0</v>
      </c>
      <c r="D32" s="595"/>
      <c r="E32" s="595"/>
      <c r="F32" s="595"/>
    </row>
    <row r="33" spans="1:7" x14ac:dyDescent="0.35">
      <c r="A33" s="203" t="s">
        <v>326</v>
      </c>
      <c r="B33" s="203" t="s">
        <v>327</v>
      </c>
      <c r="G33" s="225">
        <f>+'SUB2'!G25</f>
        <v>0</v>
      </c>
    </row>
    <row r="34" spans="1:7" x14ac:dyDescent="0.35">
      <c r="A34" s="203" t="s">
        <v>328</v>
      </c>
      <c r="B34" s="203" t="s">
        <v>329</v>
      </c>
      <c r="G34" s="225">
        <f>+'SUB2'!G41</f>
        <v>0</v>
      </c>
    </row>
    <row r="35" spans="1:7" x14ac:dyDescent="0.35">
      <c r="A35" s="203" t="s">
        <v>330</v>
      </c>
      <c r="B35" s="203" t="s">
        <v>331</v>
      </c>
      <c r="G35" s="225">
        <f>+'SUB2'!G58</f>
        <v>0</v>
      </c>
    </row>
    <row r="36" spans="1:7" ht="16" thickBot="1" x14ac:dyDescent="0.4">
      <c r="A36" s="203" t="s">
        <v>332</v>
      </c>
      <c r="B36" s="203" t="s">
        <v>333</v>
      </c>
      <c r="G36" s="226">
        <f>+'SUB2'!G65</f>
        <v>0</v>
      </c>
    </row>
    <row r="37" spans="1:7" ht="16" thickTop="1" x14ac:dyDescent="0.35">
      <c r="G37" s="225">
        <f>SUM(G33:G36)</f>
        <v>0</v>
      </c>
    </row>
    <row r="38" spans="1:7" x14ac:dyDescent="0.35">
      <c r="G38" s="225"/>
    </row>
    <row r="39" spans="1:7" x14ac:dyDescent="0.35">
      <c r="A39" s="594" t="s">
        <v>334</v>
      </c>
      <c r="B39" s="594"/>
      <c r="C39" s="595">
        <f>+'SUB3'!C10</f>
        <v>0</v>
      </c>
      <c r="D39" s="595"/>
      <c r="E39" s="595"/>
      <c r="F39" s="595"/>
    </row>
    <row r="40" spans="1:7" x14ac:dyDescent="0.35">
      <c r="A40" s="203" t="s">
        <v>326</v>
      </c>
      <c r="B40" s="203" t="s">
        <v>327</v>
      </c>
      <c r="G40" s="225">
        <f>+'SUB3'!G25</f>
        <v>0</v>
      </c>
    </row>
    <row r="41" spans="1:7" x14ac:dyDescent="0.35">
      <c r="A41" s="203" t="s">
        <v>328</v>
      </c>
      <c r="B41" s="203" t="s">
        <v>329</v>
      </c>
      <c r="G41" s="225">
        <f>+'SUB3'!G41</f>
        <v>0</v>
      </c>
    </row>
    <row r="42" spans="1:7" x14ac:dyDescent="0.35">
      <c r="A42" s="203" t="s">
        <v>330</v>
      </c>
      <c r="B42" s="203" t="s">
        <v>331</v>
      </c>
      <c r="G42" s="225">
        <f>+'SUB3'!G58</f>
        <v>0</v>
      </c>
    </row>
    <row r="43" spans="1:7" ht="16" thickBot="1" x14ac:dyDescent="0.4">
      <c r="A43" s="203" t="s">
        <v>332</v>
      </c>
      <c r="B43" s="203" t="s">
        <v>333</v>
      </c>
      <c r="G43" s="226">
        <f>+'SUB3'!G65</f>
        <v>0</v>
      </c>
    </row>
    <row r="44" spans="1:7" ht="16" thickTop="1" x14ac:dyDescent="0.35">
      <c r="G44" s="225">
        <f>SUM(G40:G43)</f>
        <v>0</v>
      </c>
    </row>
    <row r="45" spans="1:7" x14ac:dyDescent="0.35">
      <c r="G45" s="225"/>
    </row>
    <row r="46" spans="1:7" x14ac:dyDescent="0.35">
      <c r="A46" s="594" t="s">
        <v>334</v>
      </c>
      <c r="B46" s="594"/>
      <c r="C46" s="595">
        <f>+'SUB4'!C10</f>
        <v>0</v>
      </c>
      <c r="D46" s="595"/>
      <c r="E46" s="595"/>
      <c r="F46" s="595"/>
    </row>
    <row r="47" spans="1:7" x14ac:dyDescent="0.35">
      <c r="A47" s="203" t="s">
        <v>326</v>
      </c>
      <c r="B47" s="203" t="s">
        <v>327</v>
      </c>
      <c r="G47" s="225">
        <f>+'SUB4'!G25</f>
        <v>0</v>
      </c>
    </row>
    <row r="48" spans="1:7" x14ac:dyDescent="0.35">
      <c r="A48" s="203" t="s">
        <v>328</v>
      </c>
      <c r="B48" s="203" t="s">
        <v>329</v>
      </c>
      <c r="G48" s="225">
        <f>+'SUB4'!G41</f>
        <v>0</v>
      </c>
    </row>
    <row r="49" spans="1:7" x14ac:dyDescent="0.35">
      <c r="A49" s="203" t="s">
        <v>330</v>
      </c>
      <c r="B49" s="203" t="s">
        <v>331</v>
      </c>
      <c r="G49" s="225">
        <f>+'SUB4'!G58</f>
        <v>0</v>
      </c>
    </row>
    <row r="50" spans="1:7" ht="16" thickBot="1" x14ac:dyDescent="0.4">
      <c r="A50" s="203" t="s">
        <v>332</v>
      </c>
      <c r="B50" s="203" t="s">
        <v>333</v>
      </c>
      <c r="G50" s="226">
        <f>+'SUB4'!G65</f>
        <v>0</v>
      </c>
    </row>
    <row r="51" spans="1:7" ht="16" thickTop="1" x14ac:dyDescent="0.35">
      <c r="G51" s="225">
        <f>SUM(G47:G50)</f>
        <v>0</v>
      </c>
    </row>
    <row r="52" spans="1:7" x14ac:dyDescent="0.35">
      <c r="G52" s="225"/>
    </row>
    <row r="53" spans="1:7" x14ac:dyDescent="0.35">
      <c r="A53" s="594" t="s">
        <v>325</v>
      </c>
      <c r="B53" s="594"/>
      <c r="C53" s="595">
        <f>+'SW AVG'!C10</f>
        <v>0</v>
      </c>
      <c r="D53" s="595"/>
      <c r="E53" s="595"/>
      <c r="F53" s="595"/>
    </row>
    <row r="54" spans="1:7" x14ac:dyDescent="0.35">
      <c r="A54" s="203" t="s">
        <v>326</v>
      </c>
      <c r="B54" s="203" t="s">
        <v>335</v>
      </c>
      <c r="G54" s="225">
        <f>'SW AVG'!G26</f>
        <v>0</v>
      </c>
    </row>
    <row r="55" spans="1:7" x14ac:dyDescent="0.35">
      <c r="G55" s="225"/>
    </row>
    <row r="56" spans="1:7" x14ac:dyDescent="0.35">
      <c r="A56" s="594" t="s">
        <v>325</v>
      </c>
      <c r="B56" s="594"/>
      <c r="C56" s="595">
        <f>+'SW AVG 2'!C10</f>
        <v>0</v>
      </c>
      <c r="D56" s="595"/>
      <c r="E56" s="595"/>
      <c r="F56" s="595"/>
    </row>
    <row r="57" spans="1:7" x14ac:dyDescent="0.35">
      <c r="A57" s="203" t="s">
        <v>326</v>
      </c>
      <c r="B57" s="203" t="s">
        <v>335</v>
      </c>
      <c r="G57" s="225">
        <f>'SW AVG 2'!G26</f>
        <v>0</v>
      </c>
    </row>
    <row r="58" spans="1:7" x14ac:dyDescent="0.35">
      <c r="G58" s="225"/>
    </row>
    <row r="59" spans="1:7" x14ac:dyDescent="0.35">
      <c r="G59" s="225"/>
    </row>
    <row r="60" spans="1:7" x14ac:dyDescent="0.35">
      <c r="A60" s="227" t="s">
        <v>336</v>
      </c>
      <c r="B60" s="227"/>
      <c r="C60" s="208"/>
      <c r="D60" s="208"/>
      <c r="E60" s="208"/>
      <c r="F60" s="208"/>
      <c r="G60" s="228" t="e">
        <f>SUM(G23+G30+G37+G44+G51,G54,G57)</f>
        <v>#REF!</v>
      </c>
    </row>
    <row r="61" spans="1:7" x14ac:dyDescent="0.35">
      <c r="G61" s="225"/>
    </row>
    <row r="62" spans="1:7" x14ac:dyDescent="0.35">
      <c r="G62" s="225"/>
    </row>
    <row r="63" spans="1:7" x14ac:dyDescent="0.35">
      <c r="A63" s="601" t="s">
        <v>337</v>
      </c>
      <c r="B63" s="601"/>
      <c r="C63" s="602" t="e">
        <f>#REF!</f>
        <v>#REF!</v>
      </c>
      <c r="D63" s="602"/>
      <c r="E63" s="602"/>
      <c r="F63" s="602"/>
      <c r="G63" s="602"/>
    </row>
    <row r="65" spans="1:7" x14ac:dyDescent="0.35">
      <c r="A65" s="203" t="s">
        <v>326</v>
      </c>
      <c r="B65" s="203" t="s">
        <v>327</v>
      </c>
    </row>
    <row r="67" spans="1:7" s="230" customFormat="1" ht="46.5" x14ac:dyDescent="0.35">
      <c r="A67" s="603" t="s">
        <v>338</v>
      </c>
      <c r="B67" s="603"/>
      <c r="C67" s="229" t="s">
        <v>339</v>
      </c>
      <c r="D67" s="229" t="s">
        <v>340</v>
      </c>
      <c r="E67" s="229" t="s">
        <v>341</v>
      </c>
      <c r="F67" s="229" t="s">
        <v>342</v>
      </c>
      <c r="G67" s="229" t="s">
        <v>343</v>
      </c>
    </row>
    <row r="68" spans="1:7" x14ac:dyDescent="0.35">
      <c r="A68" s="600"/>
      <c r="B68" s="600"/>
      <c r="C68" s="231"/>
      <c r="D68" s="232"/>
      <c r="E68" s="233"/>
      <c r="F68" s="234"/>
      <c r="G68" s="235">
        <f>+(C68*E68)+ (F68*(C68*E68))</f>
        <v>0</v>
      </c>
    </row>
    <row r="69" spans="1:7" x14ac:dyDescent="0.35">
      <c r="A69" s="600"/>
      <c r="B69" s="600"/>
      <c r="C69" s="231"/>
      <c r="D69" s="232"/>
      <c r="E69" s="233"/>
      <c r="F69" s="234"/>
      <c r="G69" s="235">
        <f>+(C69*E69)+ (F69*(C69*E69))</f>
        <v>0</v>
      </c>
    </row>
    <row r="70" spans="1:7" x14ac:dyDescent="0.35">
      <c r="A70" s="600"/>
      <c r="B70" s="600"/>
      <c r="C70" s="231"/>
      <c r="D70" s="232"/>
      <c r="E70" s="233"/>
      <c r="F70" s="234"/>
      <c r="G70" s="235">
        <f>+(C70*E70)+ (F70*(C70*E70))</f>
        <v>0</v>
      </c>
    </row>
    <row r="71" spans="1:7" x14ac:dyDescent="0.35">
      <c r="A71" s="600"/>
      <c r="B71" s="600"/>
      <c r="C71" s="231"/>
      <c r="D71" s="232"/>
      <c r="E71" s="233"/>
      <c r="F71" s="234"/>
      <c r="G71" s="235">
        <f t="shared" ref="G71:G76" si="0">+(C71*E71)+ (F71*(C71*E71))</f>
        <v>0</v>
      </c>
    </row>
    <row r="72" spans="1:7" x14ac:dyDescent="0.35">
      <c r="A72" s="600"/>
      <c r="B72" s="600"/>
      <c r="C72" s="231"/>
      <c r="D72" s="232"/>
      <c r="E72" s="233"/>
      <c r="F72" s="234"/>
      <c r="G72" s="235">
        <f t="shared" si="0"/>
        <v>0</v>
      </c>
    </row>
    <row r="73" spans="1:7" x14ac:dyDescent="0.35">
      <c r="A73" s="606"/>
      <c r="B73" s="607"/>
      <c r="C73" s="231"/>
      <c r="D73" s="232"/>
      <c r="E73" s="236"/>
      <c r="F73" s="234"/>
      <c r="G73" s="235">
        <f t="shared" si="0"/>
        <v>0</v>
      </c>
    </row>
    <row r="74" spans="1:7" x14ac:dyDescent="0.35">
      <c r="A74" s="606"/>
      <c r="B74" s="607"/>
      <c r="C74" s="231"/>
      <c r="D74" s="232"/>
      <c r="E74" s="236"/>
      <c r="F74" s="234"/>
      <c r="G74" s="235">
        <f t="shared" si="0"/>
        <v>0</v>
      </c>
    </row>
    <row r="75" spans="1:7" x14ac:dyDescent="0.35">
      <c r="A75" s="606"/>
      <c r="B75" s="607"/>
      <c r="C75" s="231"/>
      <c r="D75" s="232"/>
      <c r="E75" s="236"/>
      <c r="F75" s="234"/>
      <c r="G75" s="235">
        <f t="shared" si="0"/>
        <v>0</v>
      </c>
    </row>
    <row r="76" spans="1:7" x14ac:dyDescent="0.35">
      <c r="A76" s="606"/>
      <c r="B76" s="607"/>
      <c r="C76" s="231"/>
      <c r="D76" s="232"/>
      <c r="E76" s="236"/>
      <c r="F76" s="234"/>
      <c r="G76" s="235">
        <f t="shared" si="0"/>
        <v>0</v>
      </c>
    </row>
    <row r="77" spans="1:7" x14ac:dyDescent="0.35">
      <c r="A77" s="608" t="s">
        <v>281</v>
      </c>
      <c r="B77" s="608"/>
    </row>
    <row r="78" spans="1:7" s="227" customFormat="1" x14ac:dyDescent="0.35">
      <c r="C78" s="208"/>
      <c r="D78" s="208"/>
      <c r="E78" s="208"/>
      <c r="F78" s="237" t="s">
        <v>344</v>
      </c>
      <c r="G78" s="238">
        <f>SUM(G68:G76)</f>
        <v>0</v>
      </c>
    </row>
    <row r="81" spans="1:7" x14ac:dyDescent="0.35">
      <c r="A81" s="203" t="s">
        <v>328</v>
      </c>
      <c r="B81" s="203" t="s">
        <v>329</v>
      </c>
    </row>
    <row r="83" spans="1:7" s="230" customFormat="1" x14ac:dyDescent="0.35">
      <c r="A83" s="603" t="s">
        <v>345</v>
      </c>
      <c r="B83" s="603"/>
      <c r="C83" s="229" t="s">
        <v>346</v>
      </c>
      <c r="D83" s="239" t="s">
        <v>340</v>
      </c>
      <c r="E83" s="609" t="s">
        <v>341</v>
      </c>
      <c r="F83" s="610"/>
      <c r="G83" s="240" t="s">
        <v>347</v>
      </c>
    </row>
    <row r="84" spans="1:7" x14ac:dyDescent="0.35">
      <c r="A84" s="600"/>
      <c r="B84" s="600"/>
      <c r="C84" s="231"/>
      <c r="D84" s="241"/>
      <c r="E84" s="604"/>
      <c r="F84" s="605"/>
      <c r="G84" s="242">
        <f t="shared" ref="G84:G92" si="1">+C84*E84</f>
        <v>0</v>
      </c>
    </row>
    <row r="85" spans="1:7" x14ac:dyDescent="0.35">
      <c r="A85" s="600"/>
      <c r="B85" s="600"/>
      <c r="C85" s="231"/>
      <c r="D85" s="241"/>
      <c r="E85" s="604"/>
      <c r="F85" s="605"/>
      <c r="G85" s="242">
        <f t="shared" si="1"/>
        <v>0</v>
      </c>
    </row>
    <row r="86" spans="1:7" x14ac:dyDescent="0.35">
      <c r="A86" s="600" t="s">
        <v>281</v>
      </c>
      <c r="B86" s="600"/>
      <c r="C86" s="231"/>
      <c r="D86" s="241"/>
      <c r="E86" s="604"/>
      <c r="F86" s="605"/>
      <c r="G86" s="242">
        <f t="shared" si="1"/>
        <v>0</v>
      </c>
    </row>
    <row r="87" spans="1:7" x14ac:dyDescent="0.35">
      <c r="A87" s="600" t="s">
        <v>281</v>
      </c>
      <c r="B87" s="600"/>
      <c r="C87" s="231"/>
      <c r="D87" s="241"/>
      <c r="E87" s="604"/>
      <c r="F87" s="605"/>
      <c r="G87" s="242">
        <f t="shared" si="1"/>
        <v>0</v>
      </c>
    </row>
    <row r="88" spans="1:7" x14ac:dyDescent="0.35">
      <c r="A88" s="600" t="s">
        <v>281</v>
      </c>
      <c r="B88" s="600"/>
      <c r="C88" s="231"/>
      <c r="D88" s="241"/>
      <c r="E88" s="604"/>
      <c r="F88" s="605"/>
      <c r="G88" s="242">
        <f t="shared" si="1"/>
        <v>0</v>
      </c>
    </row>
    <row r="89" spans="1:7" x14ac:dyDescent="0.35">
      <c r="A89" s="600" t="s">
        <v>281</v>
      </c>
      <c r="B89" s="600"/>
      <c r="C89" s="231"/>
      <c r="D89" s="241"/>
      <c r="E89" s="604"/>
      <c r="F89" s="605"/>
      <c r="G89" s="242">
        <f t="shared" si="1"/>
        <v>0</v>
      </c>
    </row>
    <row r="90" spans="1:7" x14ac:dyDescent="0.35">
      <c r="A90" s="600" t="s">
        <v>281</v>
      </c>
      <c r="B90" s="600"/>
      <c r="C90" s="231"/>
      <c r="D90" s="241"/>
      <c r="E90" s="604"/>
      <c r="F90" s="605"/>
      <c r="G90" s="242">
        <f t="shared" si="1"/>
        <v>0</v>
      </c>
    </row>
    <row r="91" spans="1:7" x14ac:dyDescent="0.35">
      <c r="A91" s="600" t="s">
        <v>281</v>
      </c>
      <c r="B91" s="600"/>
      <c r="C91" s="231"/>
      <c r="D91" s="241"/>
      <c r="E91" s="604"/>
      <c r="F91" s="605"/>
      <c r="G91" s="242">
        <f t="shared" si="1"/>
        <v>0</v>
      </c>
    </row>
    <row r="92" spans="1:7" x14ac:dyDescent="0.35">
      <c r="A92" s="600" t="s">
        <v>281</v>
      </c>
      <c r="B92" s="600"/>
      <c r="C92" s="231"/>
      <c r="D92" s="243"/>
      <c r="E92" s="604"/>
      <c r="F92" s="605"/>
      <c r="G92" s="242">
        <f t="shared" si="1"/>
        <v>0</v>
      </c>
    </row>
    <row r="93" spans="1:7" x14ac:dyDescent="0.35">
      <c r="A93" s="611" t="s">
        <v>281</v>
      </c>
      <c r="B93" s="611"/>
      <c r="C93" s="244"/>
      <c r="D93" s="244"/>
    </row>
    <row r="94" spans="1:7" s="238" customFormat="1" x14ac:dyDescent="0.35">
      <c r="C94" s="245"/>
      <c r="D94" s="245"/>
      <c r="E94" s="245"/>
      <c r="F94" s="246" t="s">
        <v>348</v>
      </c>
      <c r="G94" s="238">
        <f>SUM(G84:G92)</f>
        <v>0</v>
      </c>
    </row>
    <row r="97" spans="1:7" x14ac:dyDescent="0.35">
      <c r="A97" s="203" t="s">
        <v>330</v>
      </c>
      <c r="B97" s="203" t="s">
        <v>349</v>
      </c>
    </row>
    <row r="99" spans="1:7" s="230" customFormat="1" ht="36.65" customHeight="1" x14ac:dyDescent="0.35">
      <c r="A99" s="603" t="s">
        <v>331</v>
      </c>
      <c r="B99" s="612"/>
      <c r="C99" s="609" t="s">
        <v>350</v>
      </c>
      <c r="D99" s="610"/>
      <c r="E99" s="609" t="s">
        <v>351</v>
      </c>
      <c r="F99" s="610"/>
      <c r="G99" s="613" t="s">
        <v>347</v>
      </c>
    </row>
    <row r="100" spans="1:7" s="230" customFormat="1" ht="62" x14ac:dyDescent="0.35">
      <c r="A100" s="603"/>
      <c r="B100" s="603"/>
      <c r="C100" s="240" t="s">
        <v>352</v>
      </c>
      <c r="D100" s="229" t="s">
        <v>353</v>
      </c>
      <c r="E100" s="229" t="s">
        <v>354</v>
      </c>
      <c r="F100" s="229" t="s">
        <v>353</v>
      </c>
      <c r="G100" s="614"/>
    </row>
    <row r="101" spans="1:7" x14ac:dyDescent="0.35">
      <c r="A101" s="606"/>
      <c r="B101" s="607"/>
      <c r="C101" s="233"/>
      <c r="D101" s="247"/>
      <c r="E101" s="233"/>
      <c r="F101" s="248"/>
      <c r="G101" s="249">
        <f>+(C101*D101)+(((E101/176)*0.5)*F101)</f>
        <v>0</v>
      </c>
    </row>
    <row r="102" spans="1:7" x14ac:dyDescent="0.35">
      <c r="A102" s="606"/>
      <c r="B102" s="607"/>
      <c r="C102" s="233"/>
      <c r="D102" s="250"/>
      <c r="E102" s="233"/>
      <c r="F102" s="251"/>
      <c r="G102" s="249">
        <f t="shared" ref="G102:G109" si="2">+(C102*D102)+(((E102/176)*0.5)*F102)</f>
        <v>0</v>
      </c>
    </row>
    <row r="103" spans="1:7" x14ac:dyDescent="0.35">
      <c r="A103" s="606"/>
      <c r="B103" s="607"/>
      <c r="C103" s="233"/>
      <c r="D103" s="250"/>
      <c r="E103" s="233"/>
      <c r="F103" s="251"/>
      <c r="G103" s="249">
        <f t="shared" si="2"/>
        <v>0</v>
      </c>
    </row>
    <row r="104" spans="1:7" x14ac:dyDescent="0.35">
      <c r="A104" s="606"/>
      <c r="B104" s="607"/>
      <c r="C104" s="233"/>
      <c r="D104" s="250"/>
      <c r="E104" s="233"/>
      <c r="F104" s="251"/>
      <c r="G104" s="249">
        <f t="shared" si="2"/>
        <v>0</v>
      </c>
    </row>
    <row r="105" spans="1:7" x14ac:dyDescent="0.35">
      <c r="A105" s="606"/>
      <c r="B105" s="607"/>
      <c r="C105" s="233"/>
      <c r="D105" s="231"/>
      <c r="E105" s="233"/>
      <c r="F105" s="251"/>
      <c r="G105" s="249">
        <f t="shared" si="2"/>
        <v>0</v>
      </c>
    </row>
    <row r="106" spans="1:7" x14ac:dyDescent="0.35">
      <c r="A106" s="606"/>
      <c r="B106" s="607"/>
      <c r="C106" s="233"/>
      <c r="D106" s="231"/>
      <c r="E106" s="233"/>
      <c r="F106" s="251"/>
      <c r="G106" s="249">
        <f t="shared" si="2"/>
        <v>0</v>
      </c>
    </row>
    <row r="107" spans="1:7" x14ac:dyDescent="0.35">
      <c r="A107" s="606"/>
      <c r="B107" s="607"/>
      <c r="C107" s="233"/>
      <c r="D107" s="231"/>
      <c r="E107" s="233"/>
      <c r="F107" s="251"/>
      <c r="G107" s="249">
        <f t="shared" si="2"/>
        <v>0</v>
      </c>
    </row>
    <row r="108" spans="1:7" x14ac:dyDescent="0.35">
      <c r="A108" s="606"/>
      <c r="B108" s="607"/>
      <c r="C108" s="233"/>
      <c r="D108" s="231"/>
      <c r="E108" s="233"/>
      <c r="F108" s="251"/>
      <c r="G108" s="249">
        <f t="shared" si="2"/>
        <v>0</v>
      </c>
    </row>
    <row r="109" spans="1:7" x14ac:dyDescent="0.35">
      <c r="A109" s="606"/>
      <c r="B109" s="591"/>
      <c r="C109" s="233"/>
      <c r="D109" s="231"/>
      <c r="E109" s="233"/>
      <c r="F109" s="251"/>
      <c r="G109" s="249">
        <f t="shared" si="2"/>
        <v>0</v>
      </c>
    </row>
    <row r="110" spans="1:7" x14ac:dyDescent="0.35">
      <c r="A110" s="608" t="s">
        <v>281</v>
      </c>
      <c r="B110" s="608"/>
      <c r="F110" s="203"/>
    </row>
    <row r="111" spans="1:7" s="227" customFormat="1" x14ac:dyDescent="0.35">
      <c r="C111" s="208"/>
      <c r="D111" s="208"/>
      <c r="E111" s="208"/>
      <c r="F111" s="237" t="s">
        <v>355</v>
      </c>
      <c r="G111" s="238">
        <f>SUM(G101:G109)</f>
        <v>0</v>
      </c>
    </row>
    <row r="114" spans="1:8" x14ac:dyDescent="0.35">
      <c r="A114" s="203" t="s">
        <v>332</v>
      </c>
      <c r="B114" s="203" t="s">
        <v>356</v>
      </c>
      <c r="C114" s="203"/>
      <c r="G114" s="207"/>
      <c r="H114" s="207"/>
    </row>
    <row r="115" spans="1:8" x14ac:dyDescent="0.35">
      <c r="C115" s="203"/>
      <c r="G115" s="207"/>
      <c r="H115" s="207"/>
    </row>
    <row r="116" spans="1:8" x14ac:dyDescent="0.35">
      <c r="B116" s="252" t="s">
        <v>357</v>
      </c>
      <c r="C116" s="203" t="s">
        <v>358</v>
      </c>
      <c r="G116" s="253">
        <f>SUM(G78,G94,G111)*17.5%</f>
        <v>0</v>
      </c>
      <c r="H116" s="207"/>
    </row>
    <row r="117" spans="1:8" s="254" customFormat="1" ht="78" customHeight="1" x14ac:dyDescent="0.35">
      <c r="B117" s="255" t="s">
        <v>359</v>
      </c>
      <c r="C117" s="615" t="s">
        <v>360</v>
      </c>
      <c r="D117" s="615"/>
      <c r="E117" s="615"/>
      <c r="F117" s="615"/>
      <c r="G117" s="256"/>
    </row>
    <row r="118" spans="1:8" x14ac:dyDescent="0.35">
      <c r="B118" s="257" t="s">
        <v>361</v>
      </c>
      <c r="C118" s="258" t="s">
        <v>362</v>
      </c>
      <c r="D118" s="258"/>
    </row>
    <row r="119" spans="1:8" x14ac:dyDescent="0.35">
      <c r="B119" s="257"/>
      <c r="C119" s="203" t="s">
        <v>363</v>
      </c>
      <c r="F119" s="259">
        <f>SUM('SUB1'!G67,'SUB2'!G67,'SUB3'!G67,'SUB4'!G67)</f>
        <v>0</v>
      </c>
    </row>
    <row r="120" spans="1:8" x14ac:dyDescent="0.35">
      <c r="C120" s="207" t="s">
        <v>364</v>
      </c>
      <c r="D120" s="260">
        <v>0.1</v>
      </c>
      <c r="F120" s="261">
        <f>IF(F119&gt;50000,50000,F119)</f>
        <v>0</v>
      </c>
      <c r="G120" s="261">
        <f>+F120*D120</f>
        <v>0</v>
      </c>
    </row>
    <row r="121" spans="1:8" ht="16" thickBot="1" x14ac:dyDescent="0.4">
      <c r="C121" s="207" t="s">
        <v>365</v>
      </c>
      <c r="D121" s="260">
        <v>0.05</v>
      </c>
      <c r="F121" s="262">
        <f>+F119-F120</f>
        <v>0</v>
      </c>
      <c r="G121" s="263">
        <f>+F121*D121</f>
        <v>0</v>
      </c>
    </row>
    <row r="122" spans="1:8" ht="16" thickTop="1" x14ac:dyDescent="0.35">
      <c r="C122" s="203"/>
      <c r="G122" s="253">
        <f>SUM(G116:G121)</f>
        <v>0</v>
      </c>
      <c r="H122" s="207"/>
    </row>
    <row r="123" spans="1:8" x14ac:dyDescent="0.35">
      <c r="C123" s="203"/>
      <c r="G123" s="262"/>
      <c r="H123" s="207"/>
    </row>
    <row r="124" spans="1:8" x14ac:dyDescent="0.35">
      <c r="B124" s="252" t="s">
        <v>366</v>
      </c>
      <c r="C124" s="203" t="s">
        <v>367</v>
      </c>
      <c r="H124" s="207"/>
    </row>
    <row r="125" spans="1:8" x14ac:dyDescent="0.35">
      <c r="C125" s="203"/>
      <c r="G125" s="207"/>
      <c r="H125" s="207"/>
    </row>
    <row r="126" spans="1:8" x14ac:dyDescent="0.35">
      <c r="C126" s="207" t="s">
        <v>368</v>
      </c>
      <c r="D126" s="264" t="s">
        <v>319</v>
      </c>
      <c r="E126" s="258"/>
      <c r="F126" s="616" t="e">
        <f>C11</f>
        <v>#REF!</v>
      </c>
      <c r="G126" s="616"/>
      <c r="H126" s="207"/>
    </row>
    <row r="127" spans="1:8" x14ac:dyDescent="0.35">
      <c r="C127" s="207" t="s">
        <v>369</v>
      </c>
      <c r="D127" s="264" t="s">
        <v>322</v>
      </c>
      <c r="E127" s="258"/>
      <c r="G127" s="219" t="e">
        <f>C12</f>
        <v>#REF!</v>
      </c>
      <c r="H127" s="207"/>
    </row>
    <row r="128" spans="1:8" x14ac:dyDescent="0.35">
      <c r="C128" s="207" t="s">
        <v>370</v>
      </c>
      <c r="D128" s="260">
        <v>0.08</v>
      </c>
      <c r="E128" s="265"/>
      <c r="F128" s="265"/>
      <c r="G128" s="207"/>
      <c r="H128" s="207"/>
    </row>
    <row r="129" spans="3:8" x14ac:dyDescent="0.35">
      <c r="C129" s="207" t="s">
        <v>371</v>
      </c>
      <c r="D129" s="266" t="s">
        <v>372</v>
      </c>
      <c r="G129" s="261" t="e">
        <f>+(F126*8%)/G127</f>
        <v>#REF!</v>
      </c>
      <c r="H129" s="207"/>
    </row>
    <row r="130" spans="3:8" x14ac:dyDescent="0.35">
      <c r="D130" s="207" t="s">
        <v>20</v>
      </c>
      <c r="H130" s="207"/>
    </row>
    <row r="131" spans="3:8" ht="63" customHeight="1" thickBot="1" x14ac:dyDescent="0.4">
      <c r="C131" s="615" t="s">
        <v>373</v>
      </c>
      <c r="D131" s="615"/>
      <c r="E131" s="615"/>
      <c r="F131" s="254"/>
      <c r="G131" s="267">
        <v>0</v>
      </c>
      <c r="H131" s="254"/>
    </row>
    <row r="132" spans="3:8" ht="16" thickTop="1" x14ac:dyDescent="0.35">
      <c r="C132" s="203"/>
      <c r="G132" s="261" t="e">
        <f>+G129*G131</f>
        <v>#REF!</v>
      </c>
      <c r="H132" s="207"/>
    </row>
    <row r="133" spans="3:8" x14ac:dyDescent="0.35">
      <c r="C133" s="203"/>
      <c r="H133" s="207"/>
    </row>
    <row r="134" spans="3:8" s="227" customFormat="1" x14ac:dyDescent="0.35">
      <c r="D134" s="208"/>
      <c r="E134" s="208"/>
      <c r="F134" s="237" t="s">
        <v>374</v>
      </c>
      <c r="G134" s="238" t="e">
        <f>MAX(G122,G132)</f>
        <v>#REF!</v>
      </c>
    </row>
    <row r="135" spans="3:8" x14ac:dyDescent="0.35">
      <c r="C135" s="203"/>
      <c r="G135" s="207"/>
      <c r="H135" s="207"/>
    </row>
  </sheetData>
  <sheetProtection selectLockedCells="1"/>
  <mergeCells count="81">
    <mergeCell ref="C117:F117"/>
    <mergeCell ref="F126:G126"/>
    <mergeCell ref="C131:E131"/>
    <mergeCell ref="A105:B105"/>
    <mergeCell ref="A106:B106"/>
    <mergeCell ref="A107:B107"/>
    <mergeCell ref="A108:B108"/>
    <mergeCell ref="A109:B109"/>
    <mergeCell ref="A110:B110"/>
    <mergeCell ref="G99:G100"/>
    <mergeCell ref="A100:B100"/>
    <mergeCell ref="A101:B101"/>
    <mergeCell ref="A102:B102"/>
    <mergeCell ref="A103:B103"/>
    <mergeCell ref="A104:B104"/>
    <mergeCell ref="A91:B91"/>
    <mergeCell ref="E91:F91"/>
    <mergeCell ref="A92:B92"/>
    <mergeCell ref="E92:F92"/>
    <mergeCell ref="A93:B93"/>
    <mergeCell ref="A99:B99"/>
    <mergeCell ref="C99:D99"/>
    <mergeCell ref="E99:F99"/>
    <mergeCell ref="A88:B88"/>
    <mergeCell ref="E88:F88"/>
    <mergeCell ref="A89:B89"/>
    <mergeCell ref="E89:F89"/>
    <mergeCell ref="A90:B90"/>
    <mergeCell ref="E90:F90"/>
    <mergeCell ref="A85:B85"/>
    <mergeCell ref="E85:F85"/>
    <mergeCell ref="A86:B86"/>
    <mergeCell ref="E86:F86"/>
    <mergeCell ref="A87:B87"/>
    <mergeCell ref="E87:F87"/>
    <mergeCell ref="A84:B84"/>
    <mergeCell ref="E84:F84"/>
    <mergeCell ref="A69:B69"/>
    <mergeCell ref="A70:B70"/>
    <mergeCell ref="A71:B71"/>
    <mergeCell ref="A72:B72"/>
    <mergeCell ref="A73:B73"/>
    <mergeCell ref="A74:B74"/>
    <mergeCell ref="A75:B75"/>
    <mergeCell ref="A76:B76"/>
    <mergeCell ref="A77:B77"/>
    <mergeCell ref="A83:B83"/>
    <mergeCell ref="E83:F83"/>
    <mergeCell ref="A68:B68"/>
    <mergeCell ref="A39:B39"/>
    <mergeCell ref="C39:F39"/>
    <mergeCell ref="A46:B46"/>
    <mergeCell ref="C46:F46"/>
    <mergeCell ref="A53:B53"/>
    <mergeCell ref="C53:F53"/>
    <mergeCell ref="A56:B56"/>
    <mergeCell ref="C56:F56"/>
    <mergeCell ref="A63:B63"/>
    <mergeCell ref="C63:G63"/>
    <mergeCell ref="A67:B67"/>
    <mergeCell ref="A32:B32"/>
    <mergeCell ref="C32:F32"/>
    <mergeCell ref="A9:B9"/>
    <mergeCell ref="C9:G9"/>
    <mergeCell ref="A10:B10"/>
    <mergeCell ref="C10:G10"/>
    <mergeCell ref="F14:G14"/>
    <mergeCell ref="A15:C15"/>
    <mergeCell ref="F15:G15"/>
    <mergeCell ref="A16:G16"/>
    <mergeCell ref="A18:B18"/>
    <mergeCell ref="C18:F18"/>
    <mergeCell ref="A25:B25"/>
    <mergeCell ref="C25:F25"/>
    <mergeCell ref="A8:B8"/>
    <mergeCell ref="C8:G8"/>
    <mergeCell ref="A3:G3"/>
    <mergeCell ref="A4:G4"/>
    <mergeCell ref="A6:B6"/>
    <mergeCell ref="A7:B7"/>
    <mergeCell ref="C7:G7"/>
  </mergeCells>
  <printOptions horizontalCentered="1"/>
  <pageMargins left="0.75" right="0.75" top="0.5" bottom="0.5" header="0.5" footer="0.5"/>
  <pageSetup scale="69" fitToHeight="3" orientation="portrait" r:id="rId1"/>
  <headerFooter alignWithMargins="0">
    <oddFooter>Page &amp;P of &amp;N</oddFooter>
  </headerFooter>
  <rowBreaks count="2" manualBreakCount="2">
    <brk id="61" max="6" man="1"/>
    <brk id="95" max="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O69"/>
  <sheetViews>
    <sheetView zoomScaleNormal="100" workbookViewId="0">
      <selection sqref="A1:G1"/>
    </sheetView>
  </sheetViews>
  <sheetFormatPr defaultColWidth="9.1796875" defaultRowHeight="15.5" x14ac:dyDescent="0.35"/>
  <cols>
    <col min="1" max="1" width="3.1796875" style="203" customWidth="1"/>
    <col min="2" max="2" width="27.26953125" style="203" customWidth="1"/>
    <col min="3" max="3" width="15" style="207" customWidth="1"/>
    <col min="4" max="4" width="11.7265625" style="207" customWidth="1"/>
    <col min="5" max="5" width="15.7265625" style="207" customWidth="1"/>
    <col min="6" max="6" width="12" style="207" customWidth="1"/>
    <col min="7" max="7" width="22.7265625" style="207" customWidth="1"/>
    <col min="8" max="8" width="11.7265625" style="203" customWidth="1"/>
    <col min="9" max="9" width="13.54296875" style="203" customWidth="1"/>
    <col min="10" max="10" width="10.26953125" style="203" bestFit="1" customWidth="1"/>
    <col min="11" max="256" width="9.1796875" style="203"/>
    <col min="257" max="257" width="3.1796875" style="203" customWidth="1"/>
    <col min="258" max="258" width="27.26953125" style="203" customWidth="1"/>
    <col min="259" max="259" width="15" style="203" customWidth="1"/>
    <col min="260" max="260" width="11.7265625" style="203" customWidth="1"/>
    <col min="261" max="261" width="15.7265625" style="203" customWidth="1"/>
    <col min="262" max="262" width="12" style="203" customWidth="1"/>
    <col min="263" max="263" width="22.7265625" style="203" customWidth="1"/>
    <col min="264" max="264" width="11.7265625" style="203" customWidth="1"/>
    <col min="265" max="265" width="13.54296875" style="203" customWidth="1"/>
    <col min="266" max="266" width="10.26953125" style="203" bestFit="1" customWidth="1"/>
    <col min="267" max="512" width="9.1796875" style="203"/>
    <col min="513" max="513" width="3.1796875" style="203" customWidth="1"/>
    <col min="514" max="514" width="27.26953125" style="203" customWidth="1"/>
    <col min="515" max="515" width="15" style="203" customWidth="1"/>
    <col min="516" max="516" width="11.7265625" style="203" customWidth="1"/>
    <col min="517" max="517" width="15.7265625" style="203" customWidth="1"/>
    <col min="518" max="518" width="12" style="203" customWidth="1"/>
    <col min="519" max="519" width="22.7265625" style="203" customWidth="1"/>
    <col min="520" max="520" width="11.7265625" style="203" customWidth="1"/>
    <col min="521" max="521" width="13.54296875" style="203" customWidth="1"/>
    <col min="522" max="522" width="10.26953125" style="203" bestFit="1" customWidth="1"/>
    <col min="523" max="768" width="9.1796875" style="203"/>
    <col min="769" max="769" width="3.1796875" style="203" customWidth="1"/>
    <col min="770" max="770" width="27.26953125" style="203" customWidth="1"/>
    <col min="771" max="771" width="15" style="203" customWidth="1"/>
    <col min="772" max="772" width="11.7265625" style="203" customWidth="1"/>
    <col min="773" max="773" width="15.7265625" style="203" customWidth="1"/>
    <col min="774" max="774" width="12" style="203" customWidth="1"/>
    <col min="775" max="775" width="22.7265625" style="203" customWidth="1"/>
    <col min="776" max="776" width="11.7265625" style="203" customWidth="1"/>
    <col min="777" max="777" width="13.54296875" style="203" customWidth="1"/>
    <col min="778" max="778" width="10.26953125" style="203" bestFit="1" customWidth="1"/>
    <col min="779" max="1024" width="9.1796875" style="203"/>
    <col min="1025" max="1025" width="3.1796875" style="203" customWidth="1"/>
    <col min="1026" max="1026" width="27.26953125" style="203" customWidth="1"/>
    <col min="1027" max="1027" width="15" style="203" customWidth="1"/>
    <col min="1028" max="1028" width="11.7265625" style="203" customWidth="1"/>
    <col min="1029" max="1029" width="15.7265625" style="203" customWidth="1"/>
    <col min="1030" max="1030" width="12" style="203" customWidth="1"/>
    <col min="1031" max="1031" width="22.7265625" style="203" customWidth="1"/>
    <col min="1032" max="1032" width="11.7265625" style="203" customWidth="1"/>
    <col min="1033" max="1033" width="13.54296875" style="203" customWidth="1"/>
    <col min="1034" max="1034" width="10.26953125" style="203" bestFit="1" customWidth="1"/>
    <col min="1035" max="1280" width="9.1796875" style="203"/>
    <col min="1281" max="1281" width="3.1796875" style="203" customWidth="1"/>
    <col min="1282" max="1282" width="27.26953125" style="203" customWidth="1"/>
    <col min="1283" max="1283" width="15" style="203" customWidth="1"/>
    <col min="1284" max="1284" width="11.7265625" style="203" customWidth="1"/>
    <col min="1285" max="1285" width="15.7265625" style="203" customWidth="1"/>
    <col min="1286" max="1286" width="12" style="203" customWidth="1"/>
    <col min="1287" max="1287" width="22.7265625" style="203" customWidth="1"/>
    <col min="1288" max="1288" width="11.7265625" style="203" customWidth="1"/>
    <col min="1289" max="1289" width="13.54296875" style="203" customWidth="1"/>
    <col min="1290" max="1290" width="10.26953125" style="203" bestFit="1" customWidth="1"/>
    <col min="1291" max="1536" width="9.1796875" style="203"/>
    <col min="1537" max="1537" width="3.1796875" style="203" customWidth="1"/>
    <col min="1538" max="1538" width="27.26953125" style="203" customWidth="1"/>
    <col min="1539" max="1539" width="15" style="203" customWidth="1"/>
    <col min="1540" max="1540" width="11.7265625" style="203" customWidth="1"/>
    <col min="1541" max="1541" width="15.7265625" style="203" customWidth="1"/>
    <col min="1542" max="1542" width="12" style="203" customWidth="1"/>
    <col min="1543" max="1543" width="22.7265625" style="203" customWidth="1"/>
    <col min="1544" max="1544" width="11.7265625" style="203" customWidth="1"/>
    <col min="1545" max="1545" width="13.54296875" style="203" customWidth="1"/>
    <col min="1546" max="1546" width="10.26953125" style="203" bestFit="1" customWidth="1"/>
    <col min="1547" max="1792" width="9.1796875" style="203"/>
    <col min="1793" max="1793" width="3.1796875" style="203" customWidth="1"/>
    <col min="1794" max="1794" width="27.26953125" style="203" customWidth="1"/>
    <col min="1795" max="1795" width="15" style="203" customWidth="1"/>
    <col min="1796" max="1796" width="11.7265625" style="203" customWidth="1"/>
    <col min="1797" max="1797" width="15.7265625" style="203" customWidth="1"/>
    <col min="1798" max="1798" width="12" style="203" customWidth="1"/>
    <col min="1799" max="1799" width="22.7265625" style="203" customWidth="1"/>
    <col min="1800" max="1800" width="11.7265625" style="203" customWidth="1"/>
    <col min="1801" max="1801" width="13.54296875" style="203" customWidth="1"/>
    <col min="1802" max="1802" width="10.26953125" style="203" bestFit="1" customWidth="1"/>
    <col min="1803" max="2048" width="9.1796875" style="203"/>
    <col min="2049" max="2049" width="3.1796875" style="203" customWidth="1"/>
    <col min="2050" max="2050" width="27.26953125" style="203" customWidth="1"/>
    <col min="2051" max="2051" width="15" style="203" customWidth="1"/>
    <col min="2052" max="2052" width="11.7265625" style="203" customWidth="1"/>
    <col min="2053" max="2053" width="15.7265625" style="203" customWidth="1"/>
    <col min="2054" max="2054" width="12" style="203" customWidth="1"/>
    <col min="2055" max="2055" width="22.7265625" style="203" customWidth="1"/>
    <col min="2056" max="2056" width="11.7265625" style="203" customWidth="1"/>
    <col min="2057" max="2057" width="13.54296875" style="203" customWidth="1"/>
    <col min="2058" max="2058" width="10.26953125" style="203" bestFit="1" customWidth="1"/>
    <col min="2059" max="2304" width="9.1796875" style="203"/>
    <col min="2305" max="2305" width="3.1796875" style="203" customWidth="1"/>
    <col min="2306" max="2306" width="27.26953125" style="203" customWidth="1"/>
    <col min="2307" max="2307" width="15" style="203" customWidth="1"/>
    <col min="2308" max="2308" width="11.7265625" style="203" customWidth="1"/>
    <col min="2309" max="2309" width="15.7265625" style="203" customWidth="1"/>
    <col min="2310" max="2310" width="12" style="203" customWidth="1"/>
    <col min="2311" max="2311" width="22.7265625" style="203" customWidth="1"/>
    <col min="2312" max="2312" width="11.7265625" style="203" customWidth="1"/>
    <col min="2313" max="2313" width="13.54296875" style="203" customWidth="1"/>
    <col min="2314" max="2314" width="10.26953125" style="203" bestFit="1" customWidth="1"/>
    <col min="2315" max="2560" width="9.1796875" style="203"/>
    <col min="2561" max="2561" width="3.1796875" style="203" customWidth="1"/>
    <col min="2562" max="2562" width="27.26953125" style="203" customWidth="1"/>
    <col min="2563" max="2563" width="15" style="203" customWidth="1"/>
    <col min="2564" max="2564" width="11.7265625" style="203" customWidth="1"/>
    <col min="2565" max="2565" width="15.7265625" style="203" customWidth="1"/>
    <col min="2566" max="2566" width="12" style="203" customWidth="1"/>
    <col min="2567" max="2567" width="22.7265625" style="203" customWidth="1"/>
    <col min="2568" max="2568" width="11.7265625" style="203" customWidth="1"/>
    <col min="2569" max="2569" width="13.54296875" style="203" customWidth="1"/>
    <col min="2570" max="2570" width="10.26953125" style="203" bestFit="1" customWidth="1"/>
    <col min="2571" max="2816" width="9.1796875" style="203"/>
    <col min="2817" max="2817" width="3.1796875" style="203" customWidth="1"/>
    <col min="2818" max="2818" width="27.26953125" style="203" customWidth="1"/>
    <col min="2819" max="2819" width="15" style="203" customWidth="1"/>
    <col min="2820" max="2820" width="11.7265625" style="203" customWidth="1"/>
    <col min="2821" max="2821" width="15.7265625" style="203" customWidth="1"/>
    <col min="2822" max="2822" width="12" style="203" customWidth="1"/>
    <col min="2823" max="2823" width="22.7265625" style="203" customWidth="1"/>
    <col min="2824" max="2824" width="11.7265625" style="203" customWidth="1"/>
    <col min="2825" max="2825" width="13.54296875" style="203" customWidth="1"/>
    <col min="2826" max="2826" width="10.26953125" style="203" bestFit="1" customWidth="1"/>
    <col min="2827" max="3072" width="9.1796875" style="203"/>
    <col min="3073" max="3073" width="3.1796875" style="203" customWidth="1"/>
    <col min="3074" max="3074" width="27.26953125" style="203" customWidth="1"/>
    <col min="3075" max="3075" width="15" style="203" customWidth="1"/>
    <col min="3076" max="3076" width="11.7265625" style="203" customWidth="1"/>
    <col min="3077" max="3077" width="15.7265625" style="203" customWidth="1"/>
    <col min="3078" max="3078" width="12" style="203" customWidth="1"/>
    <col min="3079" max="3079" width="22.7265625" style="203" customWidth="1"/>
    <col min="3080" max="3080" width="11.7265625" style="203" customWidth="1"/>
    <col min="3081" max="3081" width="13.54296875" style="203" customWidth="1"/>
    <col min="3082" max="3082" width="10.26953125" style="203" bestFit="1" customWidth="1"/>
    <col min="3083" max="3328" width="9.1796875" style="203"/>
    <col min="3329" max="3329" width="3.1796875" style="203" customWidth="1"/>
    <col min="3330" max="3330" width="27.26953125" style="203" customWidth="1"/>
    <col min="3331" max="3331" width="15" style="203" customWidth="1"/>
    <col min="3332" max="3332" width="11.7265625" style="203" customWidth="1"/>
    <col min="3333" max="3333" width="15.7265625" style="203" customWidth="1"/>
    <col min="3334" max="3334" width="12" style="203" customWidth="1"/>
    <col min="3335" max="3335" width="22.7265625" style="203" customWidth="1"/>
    <col min="3336" max="3336" width="11.7265625" style="203" customWidth="1"/>
    <col min="3337" max="3337" width="13.54296875" style="203" customWidth="1"/>
    <col min="3338" max="3338" width="10.26953125" style="203" bestFit="1" customWidth="1"/>
    <col min="3339" max="3584" width="9.1796875" style="203"/>
    <col min="3585" max="3585" width="3.1796875" style="203" customWidth="1"/>
    <col min="3586" max="3586" width="27.26953125" style="203" customWidth="1"/>
    <col min="3587" max="3587" width="15" style="203" customWidth="1"/>
    <col min="3588" max="3588" width="11.7265625" style="203" customWidth="1"/>
    <col min="3589" max="3589" width="15.7265625" style="203" customWidth="1"/>
    <col min="3590" max="3590" width="12" style="203" customWidth="1"/>
    <col min="3591" max="3591" width="22.7265625" style="203" customWidth="1"/>
    <col min="3592" max="3592" width="11.7265625" style="203" customWidth="1"/>
    <col min="3593" max="3593" width="13.54296875" style="203" customWidth="1"/>
    <col min="3594" max="3594" width="10.26953125" style="203" bestFit="1" customWidth="1"/>
    <col min="3595" max="3840" width="9.1796875" style="203"/>
    <col min="3841" max="3841" width="3.1796875" style="203" customWidth="1"/>
    <col min="3842" max="3842" width="27.26953125" style="203" customWidth="1"/>
    <col min="3843" max="3843" width="15" style="203" customWidth="1"/>
    <col min="3844" max="3844" width="11.7265625" style="203" customWidth="1"/>
    <col min="3845" max="3845" width="15.7265625" style="203" customWidth="1"/>
    <col min="3846" max="3846" width="12" style="203" customWidth="1"/>
    <col min="3847" max="3847" width="22.7265625" style="203" customWidth="1"/>
    <col min="3848" max="3848" width="11.7265625" style="203" customWidth="1"/>
    <col min="3849" max="3849" width="13.54296875" style="203" customWidth="1"/>
    <col min="3850" max="3850" width="10.26953125" style="203" bestFit="1" customWidth="1"/>
    <col min="3851" max="4096" width="9.1796875" style="203"/>
    <col min="4097" max="4097" width="3.1796875" style="203" customWidth="1"/>
    <col min="4098" max="4098" width="27.26953125" style="203" customWidth="1"/>
    <col min="4099" max="4099" width="15" style="203" customWidth="1"/>
    <col min="4100" max="4100" width="11.7265625" style="203" customWidth="1"/>
    <col min="4101" max="4101" width="15.7265625" style="203" customWidth="1"/>
    <col min="4102" max="4102" width="12" style="203" customWidth="1"/>
    <col min="4103" max="4103" width="22.7265625" style="203" customWidth="1"/>
    <col min="4104" max="4104" width="11.7265625" style="203" customWidth="1"/>
    <col min="4105" max="4105" width="13.54296875" style="203" customWidth="1"/>
    <col min="4106" max="4106" width="10.26953125" style="203" bestFit="1" customWidth="1"/>
    <col min="4107" max="4352" width="9.1796875" style="203"/>
    <col min="4353" max="4353" width="3.1796875" style="203" customWidth="1"/>
    <col min="4354" max="4354" width="27.26953125" style="203" customWidth="1"/>
    <col min="4355" max="4355" width="15" style="203" customWidth="1"/>
    <col min="4356" max="4356" width="11.7265625" style="203" customWidth="1"/>
    <col min="4357" max="4357" width="15.7265625" style="203" customWidth="1"/>
    <col min="4358" max="4358" width="12" style="203" customWidth="1"/>
    <col min="4359" max="4359" width="22.7265625" style="203" customWidth="1"/>
    <col min="4360" max="4360" width="11.7265625" style="203" customWidth="1"/>
    <col min="4361" max="4361" width="13.54296875" style="203" customWidth="1"/>
    <col min="4362" max="4362" width="10.26953125" style="203" bestFit="1" customWidth="1"/>
    <col min="4363" max="4608" width="9.1796875" style="203"/>
    <col min="4609" max="4609" width="3.1796875" style="203" customWidth="1"/>
    <col min="4610" max="4610" width="27.26953125" style="203" customWidth="1"/>
    <col min="4611" max="4611" width="15" style="203" customWidth="1"/>
    <col min="4612" max="4612" width="11.7265625" style="203" customWidth="1"/>
    <col min="4613" max="4613" width="15.7265625" style="203" customWidth="1"/>
    <col min="4614" max="4614" width="12" style="203" customWidth="1"/>
    <col min="4615" max="4615" width="22.7265625" style="203" customWidth="1"/>
    <col min="4616" max="4616" width="11.7265625" style="203" customWidth="1"/>
    <col min="4617" max="4617" width="13.54296875" style="203" customWidth="1"/>
    <col min="4618" max="4618" width="10.26953125" style="203" bestFit="1" customWidth="1"/>
    <col min="4619" max="4864" width="9.1796875" style="203"/>
    <col min="4865" max="4865" width="3.1796875" style="203" customWidth="1"/>
    <col min="4866" max="4866" width="27.26953125" style="203" customWidth="1"/>
    <col min="4867" max="4867" width="15" style="203" customWidth="1"/>
    <col min="4868" max="4868" width="11.7265625" style="203" customWidth="1"/>
    <col min="4869" max="4869" width="15.7265625" style="203" customWidth="1"/>
    <col min="4870" max="4870" width="12" style="203" customWidth="1"/>
    <col min="4871" max="4871" width="22.7265625" style="203" customWidth="1"/>
    <col min="4872" max="4872" width="11.7265625" style="203" customWidth="1"/>
    <col min="4873" max="4873" width="13.54296875" style="203" customWidth="1"/>
    <col min="4874" max="4874" width="10.26953125" style="203" bestFit="1" customWidth="1"/>
    <col min="4875" max="5120" width="9.1796875" style="203"/>
    <col min="5121" max="5121" width="3.1796875" style="203" customWidth="1"/>
    <col min="5122" max="5122" width="27.26953125" style="203" customWidth="1"/>
    <col min="5123" max="5123" width="15" style="203" customWidth="1"/>
    <col min="5124" max="5124" width="11.7265625" style="203" customWidth="1"/>
    <col min="5125" max="5125" width="15.7265625" style="203" customWidth="1"/>
    <col min="5126" max="5126" width="12" style="203" customWidth="1"/>
    <col min="5127" max="5127" width="22.7265625" style="203" customWidth="1"/>
    <col min="5128" max="5128" width="11.7265625" style="203" customWidth="1"/>
    <col min="5129" max="5129" width="13.54296875" style="203" customWidth="1"/>
    <col min="5130" max="5130" width="10.26953125" style="203" bestFit="1" customWidth="1"/>
    <col min="5131" max="5376" width="9.1796875" style="203"/>
    <col min="5377" max="5377" width="3.1796875" style="203" customWidth="1"/>
    <col min="5378" max="5378" width="27.26953125" style="203" customWidth="1"/>
    <col min="5379" max="5379" width="15" style="203" customWidth="1"/>
    <col min="5380" max="5380" width="11.7265625" style="203" customWidth="1"/>
    <col min="5381" max="5381" width="15.7265625" style="203" customWidth="1"/>
    <col min="5382" max="5382" width="12" style="203" customWidth="1"/>
    <col min="5383" max="5383" width="22.7265625" style="203" customWidth="1"/>
    <col min="5384" max="5384" width="11.7265625" style="203" customWidth="1"/>
    <col min="5385" max="5385" width="13.54296875" style="203" customWidth="1"/>
    <col min="5386" max="5386" width="10.26953125" style="203" bestFit="1" customWidth="1"/>
    <col min="5387" max="5632" width="9.1796875" style="203"/>
    <col min="5633" max="5633" width="3.1796875" style="203" customWidth="1"/>
    <col min="5634" max="5634" width="27.26953125" style="203" customWidth="1"/>
    <col min="5635" max="5635" width="15" style="203" customWidth="1"/>
    <col min="5636" max="5636" width="11.7265625" style="203" customWidth="1"/>
    <col min="5637" max="5637" width="15.7265625" style="203" customWidth="1"/>
    <col min="5638" max="5638" width="12" style="203" customWidth="1"/>
    <col min="5639" max="5639" width="22.7265625" style="203" customWidth="1"/>
    <col min="5640" max="5640" width="11.7265625" style="203" customWidth="1"/>
    <col min="5641" max="5641" width="13.54296875" style="203" customWidth="1"/>
    <col min="5642" max="5642" width="10.26953125" style="203" bestFit="1" customWidth="1"/>
    <col min="5643" max="5888" width="9.1796875" style="203"/>
    <col min="5889" max="5889" width="3.1796875" style="203" customWidth="1"/>
    <col min="5890" max="5890" width="27.26953125" style="203" customWidth="1"/>
    <col min="5891" max="5891" width="15" style="203" customWidth="1"/>
    <col min="5892" max="5892" width="11.7265625" style="203" customWidth="1"/>
    <col min="5893" max="5893" width="15.7265625" style="203" customWidth="1"/>
    <col min="5894" max="5894" width="12" style="203" customWidth="1"/>
    <col min="5895" max="5895" width="22.7265625" style="203" customWidth="1"/>
    <col min="5896" max="5896" width="11.7265625" style="203" customWidth="1"/>
    <col min="5897" max="5897" width="13.54296875" style="203" customWidth="1"/>
    <col min="5898" max="5898" width="10.26953125" style="203" bestFit="1" customWidth="1"/>
    <col min="5899" max="6144" width="9.1796875" style="203"/>
    <col min="6145" max="6145" width="3.1796875" style="203" customWidth="1"/>
    <col min="6146" max="6146" width="27.26953125" style="203" customWidth="1"/>
    <col min="6147" max="6147" width="15" style="203" customWidth="1"/>
    <col min="6148" max="6148" width="11.7265625" style="203" customWidth="1"/>
    <col min="6149" max="6149" width="15.7265625" style="203" customWidth="1"/>
    <col min="6150" max="6150" width="12" style="203" customWidth="1"/>
    <col min="6151" max="6151" width="22.7265625" style="203" customWidth="1"/>
    <col min="6152" max="6152" width="11.7265625" style="203" customWidth="1"/>
    <col min="6153" max="6153" width="13.54296875" style="203" customWidth="1"/>
    <col min="6154" max="6154" width="10.26953125" style="203" bestFit="1" customWidth="1"/>
    <col min="6155" max="6400" width="9.1796875" style="203"/>
    <col min="6401" max="6401" width="3.1796875" style="203" customWidth="1"/>
    <col min="6402" max="6402" width="27.26953125" style="203" customWidth="1"/>
    <col min="6403" max="6403" width="15" style="203" customWidth="1"/>
    <col min="6404" max="6404" width="11.7265625" style="203" customWidth="1"/>
    <col min="6405" max="6405" width="15.7265625" style="203" customWidth="1"/>
    <col min="6406" max="6406" width="12" style="203" customWidth="1"/>
    <col min="6407" max="6407" width="22.7265625" style="203" customWidth="1"/>
    <col min="6408" max="6408" width="11.7265625" style="203" customWidth="1"/>
    <col min="6409" max="6409" width="13.54296875" style="203" customWidth="1"/>
    <col min="6410" max="6410" width="10.26953125" style="203" bestFit="1" customWidth="1"/>
    <col min="6411" max="6656" width="9.1796875" style="203"/>
    <col min="6657" max="6657" width="3.1796875" style="203" customWidth="1"/>
    <col min="6658" max="6658" width="27.26953125" style="203" customWidth="1"/>
    <col min="6659" max="6659" width="15" style="203" customWidth="1"/>
    <col min="6660" max="6660" width="11.7265625" style="203" customWidth="1"/>
    <col min="6661" max="6661" width="15.7265625" style="203" customWidth="1"/>
    <col min="6662" max="6662" width="12" style="203" customWidth="1"/>
    <col min="6663" max="6663" width="22.7265625" style="203" customWidth="1"/>
    <col min="6664" max="6664" width="11.7265625" style="203" customWidth="1"/>
    <col min="6665" max="6665" width="13.54296875" style="203" customWidth="1"/>
    <col min="6666" max="6666" width="10.26953125" style="203" bestFit="1" customWidth="1"/>
    <col min="6667" max="6912" width="9.1796875" style="203"/>
    <col min="6913" max="6913" width="3.1796875" style="203" customWidth="1"/>
    <col min="6914" max="6914" width="27.26953125" style="203" customWidth="1"/>
    <col min="6915" max="6915" width="15" style="203" customWidth="1"/>
    <col min="6916" max="6916" width="11.7265625" style="203" customWidth="1"/>
    <col min="6917" max="6917" width="15.7265625" style="203" customWidth="1"/>
    <col min="6918" max="6918" width="12" style="203" customWidth="1"/>
    <col min="6919" max="6919" width="22.7265625" style="203" customWidth="1"/>
    <col min="6920" max="6920" width="11.7265625" style="203" customWidth="1"/>
    <col min="6921" max="6921" width="13.54296875" style="203" customWidth="1"/>
    <col min="6922" max="6922" width="10.26953125" style="203" bestFit="1" customWidth="1"/>
    <col min="6923" max="7168" width="9.1796875" style="203"/>
    <col min="7169" max="7169" width="3.1796875" style="203" customWidth="1"/>
    <col min="7170" max="7170" width="27.26953125" style="203" customWidth="1"/>
    <col min="7171" max="7171" width="15" style="203" customWidth="1"/>
    <col min="7172" max="7172" width="11.7265625" style="203" customWidth="1"/>
    <col min="7173" max="7173" width="15.7265625" style="203" customWidth="1"/>
    <col min="7174" max="7174" width="12" style="203" customWidth="1"/>
    <col min="7175" max="7175" width="22.7265625" style="203" customWidth="1"/>
    <col min="7176" max="7176" width="11.7265625" style="203" customWidth="1"/>
    <col min="7177" max="7177" width="13.54296875" style="203" customWidth="1"/>
    <col min="7178" max="7178" width="10.26953125" style="203" bestFit="1" customWidth="1"/>
    <col min="7179" max="7424" width="9.1796875" style="203"/>
    <col min="7425" max="7425" width="3.1796875" style="203" customWidth="1"/>
    <col min="7426" max="7426" width="27.26953125" style="203" customWidth="1"/>
    <col min="7427" max="7427" width="15" style="203" customWidth="1"/>
    <col min="7428" max="7428" width="11.7265625" style="203" customWidth="1"/>
    <col min="7429" max="7429" width="15.7265625" style="203" customWidth="1"/>
    <col min="7430" max="7430" width="12" style="203" customWidth="1"/>
    <col min="7431" max="7431" width="22.7265625" style="203" customWidth="1"/>
    <col min="7432" max="7432" width="11.7265625" style="203" customWidth="1"/>
    <col min="7433" max="7433" width="13.54296875" style="203" customWidth="1"/>
    <col min="7434" max="7434" width="10.26953125" style="203" bestFit="1" customWidth="1"/>
    <col min="7435" max="7680" width="9.1796875" style="203"/>
    <col min="7681" max="7681" width="3.1796875" style="203" customWidth="1"/>
    <col min="7682" max="7682" width="27.26953125" style="203" customWidth="1"/>
    <col min="7683" max="7683" width="15" style="203" customWidth="1"/>
    <col min="7684" max="7684" width="11.7265625" style="203" customWidth="1"/>
    <col min="7685" max="7685" width="15.7265625" style="203" customWidth="1"/>
    <col min="7686" max="7686" width="12" style="203" customWidth="1"/>
    <col min="7687" max="7687" width="22.7265625" style="203" customWidth="1"/>
    <col min="7688" max="7688" width="11.7265625" style="203" customWidth="1"/>
    <col min="7689" max="7689" width="13.54296875" style="203" customWidth="1"/>
    <col min="7690" max="7690" width="10.26953125" style="203" bestFit="1" customWidth="1"/>
    <col min="7691" max="7936" width="9.1796875" style="203"/>
    <col min="7937" max="7937" width="3.1796875" style="203" customWidth="1"/>
    <col min="7938" max="7938" width="27.26953125" style="203" customWidth="1"/>
    <col min="7939" max="7939" width="15" style="203" customWidth="1"/>
    <col min="7940" max="7940" width="11.7265625" style="203" customWidth="1"/>
    <col min="7941" max="7941" width="15.7265625" style="203" customWidth="1"/>
    <col min="7942" max="7942" width="12" style="203" customWidth="1"/>
    <col min="7943" max="7943" width="22.7265625" style="203" customWidth="1"/>
    <col min="7944" max="7944" width="11.7265625" style="203" customWidth="1"/>
    <col min="7945" max="7945" width="13.54296875" style="203" customWidth="1"/>
    <col min="7946" max="7946" width="10.26953125" style="203" bestFit="1" customWidth="1"/>
    <col min="7947" max="8192" width="9.1796875" style="203"/>
    <col min="8193" max="8193" width="3.1796875" style="203" customWidth="1"/>
    <col min="8194" max="8194" width="27.26953125" style="203" customWidth="1"/>
    <col min="8195" max="8195" width="15" style="203" customWidth="1"/>
    <col min="8196" max="8196" width="11.7265625" style="203" customWidth="1"/>
    <col min="8197" max="8197" width="15.7265625" style="203" customWidth="1"/>
    <col min="8198" max="8198" width="12" style="203" customWidth="1"/>
    <col min="8199" max="8199" width="22.7265625" style="203" customWidth="1"/>
    <col min="8200" max="8200" width="11.7265625" style="203" customWidth="1"/>
    <col min="8201" max="8201" width="13.54296875" style="203" customWidth="1"/>
    <col min="8202" max="8202" width="10.26953125" style="203" bestFit="1" customWidth="1"/>
    <col min="8203" max="8448" width="9.1796875" style="203"/>
    <col min="8449" max="8449" width="3.1796875" style="203" customWidth="1"/>
    <col min="8450" max="8450" width="27.26953125" style="203" customWidth="1"/>
    <col min="8451" max="8451" width="15" style="203" customWidth="1"/>
    <col min="8452" max="8452" width="11.7265625" style="203" customWidth="1"/>
    <col min="8453" max="8453" width="15.7265625" style="203" customWidth="1"/>
    <col min="8454" max="8454" width="12" style="203" customWidth="1"/>
    <col min="8455" max="8455" width="22.7265625" style="203" customWidth="1"/>
    <col min="8456" max="8456" width="11.7265625" style="203" customWidth="1"/>
    <col min="8457" max="8457" width="13.54296875" style="203" customWidth="1"/>
    <col min="8458" max="8458" width="10.26953125" style="203" bestFit="1" customWidth="1"/>
    <col min="8459" max="8704" width="9.1796875" style="203"/>
    <col min="8705" max="8705" width="3.1796875" style="203" customWidth="1"/>
    <col min="8706" max="8706" width="27.26953125" style="203" customWidth="1"/>
    <col min="8707" max="8707" width="15" style="203" customWidth="1"/>
    <col min="8708" max="8708" width="11.7265625" style="203" customWidth="1"/>
    <col min="8709" max="8709" width="15.7265625" style="203" customWidth="1"/>
    <col min="8710" max="8710" width="12" style="203" customWidth="1"/>
    <col min="8711" max="8711" width="22.7265625" style="203" customWidth="1"/>
    <col min="8712" max="8712" width="11.7265625" style="203" customWidth="1"/>
    <col min="8713" max="8713" width="13.54296875" style="203" customWidth="1"/>
    <col min="8714" max="8714" width="10.26953125" style="203" bestFit="1" customWidth="1"/>
    <col min="8715" max="8960" width="9.1796875" style="203"/>
    <col min="8961" max="8961" width="3.1796875" style="203" customWidth="1"/>
    <col min="8962" max="8962" width="27.26953125" style="203" customWidth="1"/>
    <col min="8963" max="8963" width="15" style="203" customWidth="1"/>
    <col min="8964" max="8964" width="11.7265625" style="203" customWidth="1"/>
    <col min="8965" max="8965" width="15.7265625" style="203" customWidth="1"/>
    <col min="8966" max="8966" width="12" style="203" customWidth="1"/>
    <col min="8967" max="8967" width="22.7265625" style="203" customWidth="1"/>
    <col min="8968" max="8968" width="11.7265625" style="203" customWidth="1"/>
    <col min="8969" max="8969" width="13.54296875" style="203" customWidth="1"/>
    <col min="8970" max="8970" width="10.26953125" style="203" bestFit="1" customWidth="1"/>
    <col min="8971" max="9216" width="9.1796875" style="203"/>
    <col min="9217" max="9217" width="3.1796875" style="203" customWidth="1"/>
    <col min="9218" max="9218" width="27.26953125" style="203" customWidth="1"/>
    <col min="9219" max="9219" width="15" style="203" customWidth="1"/>
    <col min="9220" max="9220" width="11.7265625" style="203" customWidth="1"/>
    <col min="9221" max="9221" width="15.7265625" style="203" customWidth="1"/>
    <col min="9222" max="9222" width="12" style="203" customWidth="1"/>
    <col min="9223" max="9223" width="22.7265625" style="203" customWidth="1"/>
    <col min="9224" max="9224" width="11.7265625" style="203" customWidth="1"/>
    <col min="9225" max="9225" width="13.54296875" style="203" customWidth="1"/>
    <col min="9226" max="9226" width="10.26953125" style="203" bestFit="1" customWidth="1"/>
    <col min="9227" max="9472" width="9.1796875" style="203"/>
    <col min="9473" max="9473" width="3.1796875" style="203" customWidth="1"/>
    <col min="9474" max="9474" width="27.26953125" style="203" customWidth="1"/>
    <col min="9475" max="9475" width="15" style="203" customWidth="1"/>
    <col min="9476" max="9476" width="11.7265625" style="203" customWidth="1"/>
    <col min="9477" max="9477" width="15.7265625" style="203" customWidth="1"/>
    <col min="9478" max="9478" width="12" style="203" customWidth="1"/>
    <col min="9479" max="9479" width="22.7265625" style="203" customWidth="1"/>
    <col min="9480" max="9480" width="11.7265625" style="203" customWidth="1"/>
    <col min="9481" max="9481" width="13.54296875" style="203" customWidth="1"/>
    <col min="9482" max="9482" width="10.26953125" style="203" bestFit="1" customWidth="1"/>
    <col min="9483" max="9728" width="9.1796875" style="203"/>
    <col min="9729" max="9729" width="3.1796875" style="203" customWidth="1"/>
    <col min="9730" max="9730" width="27.26953125" style="203" customWidth="1"/>
    <col min="9731" max="9731" width="15" style="203" customWidth="1"/>
    <col min="9732" max="9732" width="11.7265625" style="203" customWidth="1"/>
    <col min="9733" max="9733" width="15.7265625" style="203" customWidth="1"/>
    <col min="9734" max="9734" width="12" style="203" customWidth="1"/>
    <col min="9735" max="9735" width="22.7265625" style="203" customWidth="1"/>
    <col min="9736" max="9736" width="11.7265625" style="203" customWidth="1"/>
    <col min="9737" max="9737" width="13.54296875" style="203" customWidth="1"/>
    <col min="9738" max="9738" width="10.26953125" style="203" bestFit="1" customWidth="1"/>
    <col min="9739" max="9984" width="9.1796875" style="203"/>
    <col min="9985" max="9985" width="3.1796875" style="203" customWidth="1"/>
    <col min="9986" max="9986" width="27.26953125" style="203" customWidth="1"/>
    <col min="9987" max="9987" width="15" style="203" customWidth="1"/>
    <col min="9988" max="9988" width="11.7265625" style="203" customWidth="1"/>
    <col min="9989" max="9989" width="15.7265625" style="203" customWidth="1"/>
    <col min="9990" max="9990" width="12" style="203" customWidth="1"/>
    <col min="9991" max="9991" width="22.7265625" style="203" customWidth="1"/>
    <col min="9992" max="9992" width="11.7265625" style="203" customWidth="1"/>
    <col min="9993" max="9993" width="13.54296875" style="203" customWidth="1"/>
    <col min="9994" max="9994" width="10.26953125" style="203" bestFit="1" customWidth="1"/>
    <col min="9995" max="10240" width="9.1796875" style="203"/>
    <col min="10241" max="10241" width="3.1796875" style="203" customWidth="1"/>
    <col min="10242" max="10242" width="27.26953125" style="203" customWidth="1"/>
    <col min="10243" max="10243" width="15" style="203" customWidth="1"/>
    <col min="10244" max="10244" width="11.7265625" style="203" customWidth="1"/>
    <col min="10245" max="10245" width="15.7265625" style="203" customWidth="1"/>
    <col min="10246" max="10246" width="12" style="203" customWidth="1"/>
    <col min="10247" max="10247" width="22.7265625" style="203" customWidth="1"/>
    <col min="10248" max="10248" width="11.7265625" style="203" customWidth="1"/>
    <col min="10249" max="10249" width="13.54296875" style="203" customWidth="1"/>
    <col min="10250" max="10250" width="10.26953125" style="203" bestFit="1" customWidth="1"/>
    <col min="10251" max="10496" width="9.1796875" style="203"/>
    <col min="10497" max="10497" width="3.1796875" style="203" customWidth="1"/>
    <col min="10498" max="10498" width="27.26953125" style="203" customWidth="1"/>
    <col min="10499" max="10499" width="15" style="203" customWidth="1"/>
    <col min="10500" max="10500" width="11.7265625" style="203" customWidth="1"/>
    <col min="10501" max="10501" width="15.7265625" style="203" customWidth="1"/>
    <col min="10502" max="10502" width="12" style="203" customWidth="1"/>
    <col min="10503" max="10503" width="22.7265625" style="203" customWidth="1"/>
    <col min="10504" max="10504" width="11.7265625" style="203" customWidth="1"/>
    <col min="10505" max="10505" width="13.54296875" style="203" customWidth="1"/>
    <col min="10506" max="10506" width="10.26953125" style="203" bestFit="1" customWidth="1"/>
    <col min="10507" max="10752" width="9.1796875" style="203"/>
    <col min="10753" max="10753" width="3.1796875" style="203" customWidth="1"/>
    <col min="10754" max="10754" width="27.26953125" style="203" customWidth="1"/>
    <col min="10755" max="10755" width="15" style="203" customWidth="1"/>
    <col min="10756" max="10756" width="11.7265625" style="203" customWidth="1"/>
    <col min="10757" max="10757" width="15.7265625" style="203" customWidth="1"/>
    <col min="10758" max="10758" width="12" style="203" customWidth="1"/>
    <col min="10759" max="10759" width="22.7265625" style="203" customWidth="1"/>
    <col min="10760" max="10760" width="11.7265625" style="203" customWidth="1"/>
    <col min="10761" max="10761" width="13.54296875" style="203" customWidth="1"/>
    <col min="10762" max="10762" width="10.26953125" style="203" bestFit="1" customWidth="1"/>
    <col min="10763" max="11008" width="9.1796875" style="203"/>
    <col min="11009" max="11009" width="3.1796875" style="203" customWidth="1"/>
    <col min="11010" max="11010" width="27.26953125" style="203" customWidth="1"/>
    <col min="11011" max="11011" width="15" style="203" customWidth="1"/>
    <col min="11012" max="11012" width="11.7265625" style="203" customWidth="1"/>
    <col min="11013" max="11013" width="15.7265625" style="203" customWidth="1"/>
    <col min="11014" max="11014" width="12" style="203" customWidth="1"/>
    <col min="11015" max="11015" width="22.7265625" style="203" customWidth="1"/>
    <col min="11016" max="11016" width="11.7265625" style="203" customWidth="1"/>
    <col min="11017" max="11017" width="13.54296875" style="203" customWidth="1"/>
    <col min="11018" max="11018" width="10.26953125" style="203" bestFit="1" customWidth="1"/>
    <col min="11019" max="11264" width="9.1796875" style="203"/>
    <col min="11265" max="11265" width="3.1796875" style="203" customWidth="1"/>
    <col min="11266" max="11266" width="27.26953125" style="203" customWidth="1"/>
    <col min="11267" max="11267" width="15" style="203" customWidth="1"/>
    <col min="11268" max="11268" width="11.7265625" style="203" customWidth="1"/>
    <col min="11269" max="11269" width="15.7265625" style="203" customWidth="1"/>
    <col min="11270" max="11270" width="12" style="203" customWidth="1"/>
    <col min="11271" max="11271" width="22.7265625" style="203" customWidth="1"/>
    <col min="11272" max="11272" width="11.7265625" style="203" customWidth="1"/>
    <col min="11273" max="11273" width="13.54296875" style="203" customWidth="1"/>
    <col min="11274" max="11274" width="10.26953125" style="203" bestFit="1" customWidth="1"/>
    <col min="11275" max="11520" width="9.1796875" style="203"/>
    <col min="11521" max="11521" width="3.1796875" style="203" customWidth="1"/>
    <col min="11522" max="11522" width="27.26953125" style="203" customWidth="1"/>
    <col min="11523" max="11523" width="15" style="203" customWidth="1"/>
    <col min="11524" max="11524" width="11.7265625" style="203" customWidth="1"/>
    <col min="11525" max="11525" width="15.7265625" style="203" customWidth="1"/>
    <col min="11526" max="11526" width="12" style="203" customWidth="1"/>
    <col min="11527" max="11527" width="22.7265625" style="203" customWidth="1"/>
    <col min="11528" max="11528" width="11.7265625" style="203" customWidth="1"/>
    <col min="11529" max="11529" width="13.54296875" style="203" customWidth="1"/>
    <col min="11530" max="11530" width="10.26953125" style="203" bestFit="1" customWidth="1"/>
    <col min="11531" max="11776" width="9.1796875" style="203"/>
    <col min="11777" max="11777" width="3.1796875" style="203" customWidth="1"/>
    <col min="11778" max="11778" width="27.26953125" style="203" customWidth="1"/>
    <col min="11779" max="11779" width="15" style="203" customWidth="1"/>
    <col min="11780" max="11780" width="11.7265625" style="203" customWidth="1"/>
    <col min="11781" max="11781" width="15.7265625" style="203" customWidth="1"/>
    <col min="11782" max="11782" width="12" style="203" customWidth="1"/>
    <col min="11783" max="11783" width="22.7265625" style="203" customWidth="1"/>
    <col min="11784" max="11784" width="11.7265625" style="203" customWidth="1"/>
    <col min="11785" max="11785" width="13.54296875" style="203" customWidth="1"/>
    <col min="11786" max="11786" width="10.26953125" style="203" bestFit="1" customWidth="1"/>
    <col min="11787" max="12032" width="9.1796875" style="203"/>
    <col min="12033" max="12033" width="3.1796875" style="203" customWidth="1"/>
    <col min="12034" max="12034" width="27.26953125" style="203" customWidth="1"/>
    <col min="12035" max="12035" width="15" style="203" customWidth="1"/>
    <col min="12036" max="12036" width="11.7265625" style="203" customWidth="1"/>
    <col min="12037" max="12037" width="15.7265625" style="203" customWidth="1"/>
    <col min="12038" max="12038" width="12" style="203" customWidth="1"/>
    <col min="12039" max="12039" width="22.7265625" style="203" customWidth="1"/>
    <col min="12040" max="12040" width="11.7265625" style="203" customWidth="1"/>
    <col min="12041" max="12041" width="13.54296875" style="203" customWidth="1"/>
    <col min="12042" max="12042" width="10.26953125" style="203" bestFit="1" customWidth="1"/>
    <col min="12043" max="12288" width="9.1796875" style="203"/>
    <col min="12289" max="12289" width="3.1796875" style="203" customWidth="1"/>
    <col min="12290" max="12290" width="27.26953125" style="203" customWidth="1"/>
    <col min="12291" max="12291" width="15" style="203" customWidth="1"/>
    <col min="12292" max="12292" width="11.7265625" style="203" customWidth="1"/>
    <col min="12293" max="12293" width="15.7265625" style="203" customWidth="1"/>
    <col min="12294" max="12294" width="12" style="203" customWidth="1"/>
    <col min="12295" max="12295" width="22.7265625" style="203" customWidth="1"/>
    <col min="12296" max="12296" width="11.7265625" style="203" customWidth="1"/>
    <col min="12297" max="12297" width="13.54296875" style="203" customWidth="1"/>
    <col min="12298" max="12298" width="10.26953125" style="203" bestFit="1" customWidth="1"/>
    <col min="12299" max="12544" width="9.1796875" style="203"/>
    <col min="12545" max="12545" width="3.1796875" style="203" customWidth="1"/>
    <col min="12546" max="12546" width="27.26953125" style="203" customWidth="1"/>
    <col min="12547" max="12547" width="15" style="203" customWidth="1"/>
    <col min="12548" max="12548" width="11.7265625" style="203" customWidth="1"/>
    <col min="12549" max="12549" width="15.7265625" style="203" customWidth="1"/>
    <col min="12550" max="12550" width="12" style="203" customWidth="1"/>
    <col min="12551" max="12551" width="22.7265625" style="203" customWidth="1"/>
    <col min="12552" max="12552" width="11.7265625" style="203" customWidth="1"/>
    <col min="12553" max="12553" width="13.54296875" style="203" customWidth="1"/>
    <col min="12554" max="12554" width="10.26953125" style="203" bestFit="1" customWidth="1"/>
    <col min="12555" max="12800" width="9.1796875" style="203"/>
    <col min="12801" max="12801" width="3.1796875" style="203" customWidth="1"/>
    <col min="12802" max="12802" width="27.26953125" style="203" customWidth="1"/>
    <col min="12803" max="12803" width="15" style="203" customWidth="1"/>
    <col min="12804" max="12804" width="11.7265625" style="203" customWidth="1"/>
    <col min="12805" max="12805" width="15.7265625" style="203" customWidth="1"/>
    <col min="12806" max="12806" width="12" style="203" customWidth="1"/>
    <col min="12807" max="12807" width="22.7265625" style="203" customWidth="1"/>
    <col min="12808" max="12808" width="11.7265625" style="203" customWidth="1"/>
    <col min="12809" max="12809" width="13.54296875" style="203" customWidth="1"/>
    <col min="12810" max="12810" width="10.26953125" style="203" bestFit="1" customWidth="1"/>
    <col min="12811" max="13056" width="9.1796875" style="203"/>
    <col min="13057" max="13057" width="3.1796875" style="203" customWidth="1"/>
    <col min="13058" max="13058" width="27.26953125" style="203" customWidth="1"/>
    <col min="13059" max="13059" width="15" style="203" customWidth="1"/>
    <col min="13060" max="13060" width="11.7265625" style="203" customWidth="1"/>
    <col min="13061" max="13061" width="15.7265625" style="203" customWidth="1"/>
    <col min="13062" max="13062" width="12" style="203" customWidth="1"/>
    <col min="13063" max="13063" width="22.7265625" style="203" customWidth="1"/>
    <col min="13064" max="13064" width="11.7265625" style="203" customWidth="1"/>
    <col min="13065" max="13065" width="13.54296875" style="203" customWidth="1"/>
    <col min="13066" max="13066" width="10.26953125" style="203" bestFit="1" customWidth="1"/>
    <col min="13067" max="13312" width="9.1796875" style="203"/>
    <col min="13313" max="13313" width="3.1796875" style="203" customWidth="1"/>
    <col min="13314" max="13314" width="27.26953125" style="203" customWidth="1"/>
    <col min="13315" max="13315" width="15" style="203" customWidth="1"/>
    <col min="13316" max="13316" width="11.7265625" style="203" customWidth="1"/>
    <col min="13317" max="13317" width="15.7265625" style="203" customWidth="1"/>
    <col min="13318" max="13318" width="12" style="203" customWidth="1"/>
    <col min="13319" max="13319" width="22.7265625" style="203" customWidth="1"/>
    <col min="13320" max="13320" width="11.7265625" style="203" customWidth="1"/>
    <col min="13321" max="13321" width="13.54296875" style="203" customWidth="1"/>
    <col min="13322" max="13322" width="10.26953125" style="203" bestFit="1" customWidth="1"/>
    <col min="13323" max="13568" width="9.1796875" style="203"/>
    <col min="13569" max="13569" width="3.1796875" style="203" customWidth="1"/>
    <col min="13570" max="13570" width="27.26953125" style="203" customWidth="1"/>
    <col min="13571" max="13571" width="15" style="203" customWidth="1"/>
    <col min="13572" max="13572" width="11.7265625" style="203" customWidth="1"/>
    <col min="13573" max="13573" width="15.7265625" style="203" customWidth="1"/>
    <col min="13574" max="13574" width="12" style="203" customWidth="1"/>
    <col min="13575" max="13575" width="22.7265625" style="203" customWidth="1"/>
    <col min="13576" max="13576" width="11.7265625" style="203" customWidth="1"/>
    <col min="13577" max="13577" width="13.54296875" style="203" customWidth="1"/>
    <col min="13578" max="13578" width="10.26953125" style="203" bestFit="1" customWidth="1"/>
    <col min="13579" max="13824" width="9.1796875" style="203"/>
    <col min="13825" max="13825" width="3.1796875" style="203" customWidth="1"/>
    <col min="13826" max="13826" width="27.26953125" style="203" customWidth="1"/>
    <col min="13827" max="13827" width="15" style="203" customWidth="1"/>
    <col min="13828" max="13828" width="11.7265625" style="203" customWidth="1"/>
    <col min="13829" max="13829" width="15.7265625" style="203" customWidth="1"/>
    <col min="13830" max="13830" width="12" style="203" customWidth="1"/>
    <col min="13831" max="13831" width="22.7265625" style="203" customWidth="1"/>
    <col min="13832" max="13832" width="11.7265625" style="203" customWidth="1"/>
    <col min="13833" max="13833" width="13.54296875" style="203" customWidth="1"/>
    <col min="13834" max="13834" width="10.26953125" style="203" bestFit="1" customWidth="1"/>
    <col min="13835" max="14080" width="9.1796875" style="203"/>
    <col min="14081" max="14081" width="3.1796875" style="203" customWidth="1"/>
    <col min="14082" max="14082" width="27.26953125" style="203" customWidth="1"/>
    <col min="14083" max="14083" width="15" style="203" customWidth="1"/>
    <col min="14084" max="14084" width="11.7265625" style="203" customWidth="1"/>
    <col min="14085" max="14085" width="15.7265625" style="203" customWidth="1"/>
    <col min="14086" max="14086" width="12" style="203" customWidth="1"/>
    <col min="14087" max="14087" width="22.7265625" style="203" customWidth="1"/>
    <col min="14088" max="14088" width="11.7265625" style="203" customWidth="1"/>
    <col min="14089" max="14089" width="13.54296875" style="203" customWidth="1"/>
    <col min="14090" max="14090" width="10.26953125" style="203" bestFit="1" customWidth="1"/>
    <col min="14091" max="14336" width="9.1796875" style="203"/>
    <col min="14337" max="14337" width="3.1796875" style="203" customWidth="1"/>
    <col min="14338" max="14338" width="27.26953125" style="203" customWidth="1"/>
    <col min="14339" max="14339" width="15" style="203" customWidth="1"/>
    <col min="14340" max="14340" width="11.7265625" style="203" customWidth="1"/>
    <col min="14341" max="14341" width="15.7265625" style="203" customWidth="1"/>
    <col min="14342" max="14342" width="12" style="203" customWidth="1"/>
    <col min="14343" max="14343" width="22.7265625" style="203" customWidth="1"/>
    <col min="14344" max="14344" width="11.7265625" style="203" customWidth="1"/>
    <col min="14345" max="14345" width="13.54296875" style="203" customWidth="1"/>
    <col min="14346" max="14346" width="10.26953125" style="203" bestFit="1" customWidth="1"/>
    <col min="14347" max="14592" width="9.1796875" style="203"/>
    <col min="14593" max="14593" width="3.1796875" style="203" customWidth="1"/>
    <col min="14594" max="14594" width="27.26953125" style="203" customWidth="1"/>
    <col min="14595" max="14595" width="15" style="203" customWidth="1"/>
    <col min="14596" max="14596" width="11.7265625" style="203" customWidth="1"/>
    <col min="14597" max="14597" width="15.7265625" style="203" customWidth="1"/>
    <col min="14598" max="14598" width="12" style="203" customWidth="1"/>
    <col min="14599" max="14599" width="22.7265625" style="203" customWidth="1"/>
    <col min="14600" max="14600" width="11.7265625" style="203" customWidth="1"/>
    <col min="14601" max="14601" width="13.54296875" style="203" customWidth="1"/>
    <col min="14602" max="14602" width="10.26953125" style="203" bestFit="1" customWidth="1"/>
    <col min="14603" max="14848" width="9.1796875" style="203"/>
    <col min="14849" max="14849" width="3.1796875" style="203" customWidth="1"/>
    <col min="14850" max="14850" width="27.26953125" style="203" customWidth="1"/>
    <col min="14851" max="14851" width="15" style="203" customWidth="1"/>
    <col min="14852" max="14852" width="11.7265625" style="203" customWidth="1"/>
    <col min="14853" max="14853" width="15.7265625" style="203" customWidth="1"/>
    <col min="14854" max="14854" width="12" style="203" customWidth="1"/>
    <col min="14855" max="14855" width="22.7265625" style="203" customWidth="1"/>
    <col min="14856" max="14856" width="11.7265625" style="203" customWidth="1"/>
    <col min="14857" max="14857" width="13.54296875" style="203" customWidth="1"/>
    <col min="14858" max="14858" width="10.26953125" style="203" bestFit="1" customWidth="1"/>
    <col min="14859" max="15104" width="9.1796875" style="203"/>
    <col min="15105" max="15105" width="3.1796875" style="203" customWidth="1"/>
    <col min="15106" max="15106" width="27.26953125" style="203" customWidth="1"/>
    <col min="15107" max="15107" width="15" style="203" customWidth="1"/>
    <col min="15108" max="15108" width="11.7265625" style="203" customWidth="1"/>
    <col min="15109" max="15109" width="15.7265625" style="203" customWidth="1"/>
    <col min="15110" max="15110" width="12" style="203" customWidth="1"/>
    <col min="15111" max="15111" width="22.7265625" style="203" customWidth="1"/>
    <col min="15112" max="15112" width="11.7265625" style="203" customWidth="1"/>
    <col min="15113" max="15113" width="13.54296875" style="203" customWidth="1"/>
    <col min="15114" max="15114" width="10.26953125" style="203" bestFit="1" customWidth="1"/>
    <col min="15115" max="15360" width="9.1796875" style="203"/>
    <col min="15361" max="15361" width="3.1796875" style="203" customWidth="1"/>
    <col min="15362" max="15362" width="27.26953125" style="203" customWidth="1"/>
    <col min="15363" max="15363" width="15" style="203" customWidth="1"/>
    <col min="15364" max="15364" width="11.7265625" style="203" customWidth="1"/>
    <col min="15365" max="15365" width="15.7265625" style="203" customWidth="1"/>
    <col min="15366" max="15366" width="12" style="203" customWidth="1"/>
    <col min="15367" max="15367" width="22.7265625" style="203" customWidth="1"/>
    <col min="15368" max="15368" width="11.7265625" style="203" customWidth="1"/>
    <col min="15369" max="15369" width="13.54296875" style="203" customWidth="1"/>
    <col min="15370" max="15370" width="10.26953125" style="203" bestFit="1" customWidth="1"/>
    <col min="15371" max="15616" width="9.1796875" style="203"/>
    <col min="15617" max="15617" width="3.1796875" style="203" customWidth="1"/>
    <col min="15618" max="15618" width="27.26953125" style="203" customWidth="1"/>
    <col min="15619" max="15619" width="15" style="203" customWidth="1"/>
    <col min="15620" max="15620" width="11.7265625" style="203" customWidth="1"/>
    <col min="15621" max="15621" width="15.7265625" style="203" customWidth="1"/>
    <col min="15622" max="15622" width="12" style="203" customWidth="1"/>
    <col min="15623" max="15623" width="22.7265625" style="203" customWidth="1"/>
    <col min="15624" max="15624" width="11.7265625" style="203" customWidth="1"/>
    <col min="15625" max="15625" width="13.54296875" style="203" customWidth="1"/>
    <col min="15626" max="15626" width="10.26953125" style="203" bestFit="1" customWidth="1"/>
    <col min="15627" max="15872" width="9.1796875" style="203"/>
    <col min="15873" max="15873" width="3.1796875" style="203" customWidth="1"/>
    <col min="15874" max="15874" width="27.26953125" style="203" customWidth="1"/>
    <col min="15875" max="15875" width="15" style="203" customWidth="1"/>
    <col min="15876" max="15876" width="11.7265625" style="203" customWidth="1"/>
    <col min="15877" max="15877" width="15.7265625" style="203" customWidth="1"/>
    <col min="15878" max="15878" width="12" style="203" customWidth="1"/>
    <col min="15879" max="15879" width="22.7265625" style="203" customWidth="1"/>
    <col min="15880" max="15880" width="11.7265625" style="203" customWidth="1"/>
    <col min="15881" max="15881" width="13.54296875" style="203" customWidth="1"/>
    <col min="15882" max="15882" width="10.26953125" style="203" bestFit="1" customWidth="1"/>
    <col min="15883" max="16128" width="9.1796875" style="203"/>
    <col min="16129" max="16129" width="3.1796875" style="203" customWidth="1"/>
    <col min="16130" max="16130" width="27.26953125" style="203" customWidth="1"/>
    <col min="16131" max="16131" width="15" style="203" customWidth="1"/>
    <col min="16132" max="16132" width="11.7265625" style="203" customWidth="1"/>
    <col min="16133" max="16133" width="15.7265625" style="203" customWidth="1"/>
    <col min="16134" max="16134" width="12" style="203" customWidth="1"/>
    <col min="16135" max="16135" width="22.7265625" style="203" customWidth="1"/>
    <col min="16136" max="16136" width="11.7265625" style="203" customWidth="1"/>
    <col min="16137" max="16137" width="13.54296875" style="203" customWidth="1"/>
    <col min="16138" max="16138" width="10.26953125" style="203" bestFit="1" customWidth="1"/>
    <col min="16139" max="16384" width="9.1796875" style="203"/>
  </cols>
  <sheetData>
    <row r="1" spans="1:15" x14ac:dyDescent="0.35">
      <c r="A1" s="592" t="s">
        <v>375</v>
      </c>
      <c r="B1" s="592"/>
      <c r="C1" s="592"/>
      <c r="D1" s="592"/>
      <c r="E1" s="592"/>
      <c r="F1" s="592"/>
      <c r="G1" s="592"/>
      <c r="H1" s="268"/>
    </row>
    <row r="2" spans="1:15" x14ac:dyDescent="0.35">
      <c r="A2" s="208"/>
      <c r="B2" s="208"/>
      <c r="C2" s="208"/>
      <c r="D2" s="208"/>
      <c r="E2" s="208"/>
      <c r="F2" s="208"/>
      <c r="G2" s="208"/>
      <c r="H2" s="208"/>
    </row>
    <row r="3" spans="1:15" x14ac:dyDescent="0.35">
      <c r="A3" s="589" t="s">
        <v>311</v>
      </c>
      <c r="B3" s="589"/>
      <c r="C3" s="266" t="e">
        <f>+'EE No Pay Item CONTRACTOR'!C6</f>
        <v>#REF!</v>
      </c>
      <c r="D3" s="210" t="s">
        <v>312</v>
      </c>
      <c r="E3" s="266" t="e">
        <f>+'EE No Pay Item CONTRACTOR'!E6</f>
        <v>#REF!</v>
      </c>
      <c r="F3" s="210" t="s">
        <v>313</v>
      </c>
      <c r="G3" s="221" t="e">
        <f>+'EE No Pay Item CONTRACTOR'!G6</f>
        <v>#REF!</v>
      </c>
      <c r="J3" s="210"/>
      <c r="N3" s="210"/>
      <c r="O3" s="269"/>
    </row>
    <row r="4" spans="1:15" x14ac:dyDescent="0.35">
      <c r="A4" s="589" t="s">
        <v>314</v>
      </c>
      <c r="B4" s="589"/>
      <c r="C4" s="617" t="e">
        <f>+'EE No Pay Item CONTRACTOR'!C7</f>
        <v>#REF!</v>
      </c>
      <c r="D4" s="617"/>
      <c r="E4" s="617"/>
      <c r="F4" s="617"/>
      <c r="G4" s="617"/>
    </row>
    <row r="5" spans="1:15" x14ac:dyDescent="0.35">
      <c r="A5" s="589" t="s">
        <v>315</v>
      </c>
      <c r="B5" s="589"/>
      <c r="C5" s="618" t="e">
        <f>+'EE No Pay Item CONTRACTOR'!C8</f>
        <v>#REF!</v>
      </c>
      <c r="D5" s="618"/>
      <c r="E5" s="618"/>
      <c r="F5" s="618"/>
      <c r="G5" s="618"/>
    </row>
    <row r="6" spans="1:15" x14ac:dyDescent="0.35">
      <c r="A6" s="589" t="s">
        <v>316</v>
      </c>
      <c r="B6" s="589"/>
      <c r="C6" s="618" t="e">
        <f>+'EE No Pay Item CONTRACTOR'!C9</f>
        <v>#REF!</v>
      </c>
      <c r="D6" s="618"/>
      <c r="E6" s="618"/>
      <c r="F6" s="618"/>
      <c r="G6" s="618"/>
    </row>
    <row r="7" spans="1:15" x14ac:dyDescent="0.35">
      <c r="A7" s="589" t="s">
        <v>317</v>
      </c>
      <c r="B7" s="589"/>
      <c r="C7" s="618" t="e">
        <f>+'EE No Pay Item CONTRACTOR'!C10</f>
        <v>#REF!</v>
      </c>
      <c r="D7" s="618"/>
      <c r="E7" s="618"/>
      <c r="F7" s="618"/>
      <c r="G7" s="618"/>
    </row>
    <row r="8" spans="1:15" x14ac:dyDescent="0.35">
      <c r="A8" s="599" t="s">
        <v>376</v>
      </c>
      <c r="B8" s="599"/>
      <c r="C8" s="599"/>
      <c r="D8" s="599"/>
      <c r="E8" s="599"/>
      <c r="F8" s="599"/>
      <c r="G8" s="599"/>
    </row>
    <row r="9" spans="1:15" x14ac:dyDescent="0.35">
      <c r="A9" s="210"/>
      <c r="C9" s="203"/>
      <c r="D9" s="203"/>
      <c r="E9" s="203"/>
      <c r="F9" s="203"/>
      <c r="G9" s="203"/>
    </row>
    <row r="10" spans="1:15" x14ac:dyDescent="0.35">
      <c r="A10" s="601" t="s">
        <v>377</v>
      </c>
      <c r="B10" s="601"/>
      <c r="C10" s="602"/>
      <c r="D10" s="602"/>
      <c r="E10" s="602"/>
      <c r="F10" s="602"/>
      <c r="G10" s="602"/>
    </row>
    <row r="12" spans="1:15" x14ac:dyDescent="0.35">
      <c r="A12" s="203" t="s">
        <v>326</v>
      </c>
      <c r="B12" s="203" t="s">
        <v>327</v>
      </c>
      <c r="G12" s="203"/>
    </row>
    <row r="13" spans="1:15" x14ac:dyDescent="0.35">
      <c r="G13" s="203"/>
    </row>
    <row r="14" spans="1:15" s="230" customFormat="1" ht="46.5" x14ac:dyDescent="0.35">
      <c r="A14" s="603" t="s">
        <v>338</v>
      </c>
      <c r="B14" s="603"/>
      <c r="C14" s="229" t="s">
        <v>339</v>
      </c>
      <c r="D14" s="229" t="s">
        <v>340</v>
      </c>
      <c r="E14" s="229" t="s">
        <v>341</v>
      </c>
      <c r="F14" s="229" t="s">
        <v>342</v>
      </c>
      <c r="G14" s="229" t="s">
        <v>343</v>
      </c>
    </row>
    <row r="15" spans="1:15" x14ac:dyDescent="0.35">
      <c r="A15" s="600"/>
      <c r="B15" s="600"/>
      <c r="C15" s="231"/>
      <c r="D15" s="232"/>
      <c r="E15" s="233"/>
      <c r="F15" s="234"/>
      <c r="G15" s="235">
        <f>+(C15*E15)+ (F15*(C15*E15))</f>
        <v>0</v>
      </c>
    </row>
    <row r="16" spans="1:15" x14ac:dyDescent="0.35">
      <c r="A16" s="600"/>
      <c r="B16" s="600"/>
      <c r="C16" s="231"/>
      <c r="D16" s="232"/>
      <c r="E16" s="233"/>
      <c r="F16" s="234"/>
      <c r="G16" s="235">
        <f t="shared" ref="G16:G23" si="0">+(C16*E16)+ (F16*(C16*E16))</f>
        <v>0</v>
      </c>
    </row>
    <row r="17" spans="1:7" x14ac:dyDescent="0.35">
      <c r="A17" s="600"/>
      <c r="B17" s="600"/>
      <c r="C17" s="231"/>
      <c r="D17" s="232"/>
      <c r="E17" s="233"/>
      <c r="F17" s="234"/>
      <c r="G17" s="235">
        <f t="shared" si="0"/>
        <v>0</v>
      </c>
    </row>
    <row r="18" spans="1:7" x14ac:dyDescent="0.35">
      <c r="A18" s="600"/>
      <c r="B18" s="600"/>
      <c r="C18" s="231"/>
      <c r="D18" s="232"/>
      <c r="E18" s="233"/>
      <c r="F18" s="234"/>
      <c r="G18" s="235">
        <f t="shared" si="0"/>
        <v>0</v>
      </c>
    </row>
    <row r="19" spans="1:7" x14ac:dyDescent="0.35">
      <c r="A19" s="600" t="s">
        <v>281</v>
      </c>
      <c r="B19" s="600"/>
      <c r="C19" s="231"/>
      <c r="D19" s="232" t="s">
        <v>281</v>
      </c>
      <c r="E19" s="236"/>
      <c r="F19" s="234"/>
      <c r="G19" s="235">
        <f t="shared" si="0"/>
        <v>0</v>
      </c>
    </row>
    <row r="20" spans="1:7" x14ac:dyDescent="0.35">
      <c r="A20" s="600" t="s">
        <v>281</v>
      </c>
      <c r="B20" s="600"/>
      <c r="C20" s="231"/>
      <c r="D20" s="232" t="s">
        <v>281</v>
      </c>
      <c r="E20" s="236"/>
      <c r="F20" s="234"/>
      <c r="G20" s="235">
        <f t="shared" si="0"/>
        <v>0</v>
      </c>
    </row>
    <row r="21" spans="1:7" x14ac:dyDescent="0.35">
      <c r="A21" s="600" t="s">
        <v>281</v>
      </c>
      <c r="B21" s="600"/>
      <c r="C21" s="231"/>
      <c r="D21" s="232" t="s">
        <v>281</v>
      </c>
      <c r="E21" s="236"/>
      <c r="F21" s="234"/>
      <c r="G21" s="235">
        <f t="shared" si="0"/>
        <v>0</v>
      </c>
    </row>
    <row r="22" spans="1:7" x14ac:dyDescent="0.35">
      <c r="A22" s="600" t="s">
        <v>281</v>
      </c>
      <c r="B22" s="600"/>
      <c r="C22" s="231"/>
      <c r="D22" s="232" t="s">
        <v>281</v>
      </c>
      <c r="E22" s="236"/>
      <c r="F22" s="234"/>
      <c r="G22" s="235">
        <f t="shared" si="0"/>
        <v>0</v>
      </c>
    </row>
    <row r="23" spans="1:7" x14ac:dyDescent="0.35">
      <c r="A23" s="600" t="s">
        <v>281</v>
      </c>
      <c r="B23" s="600"/>
      <c r="C23" s="231"/>
      <c r="D23" s="232" t="s">
        <v>281</v>
      </c>
      <c r="E23" s="236"/>
      <c r="F23" s="234"/>
      <c r="G23" s="235">
        <f t="shared" si="0"/>
        <v>0</v>
      </c>
    </row>
    <row r="24" spans="1:7" x14ac:dyDescent="0.35">
      <c r="A24" s="608" t="s">
        <v>281</v>
      </c>
      <c r="B24" s="608"/>
      <c r="G24" s="203"/>
    </row>
    <row r="25" spans="1:7" s="227" customFormat="1" x14ac:dyDescent="0.35">
      <c r="C25" s="208"/>
      <c r="D25" s="208"/>
      <c r="E25" s="208"/>
      <c r="F25" s="237" t="s">
        <v>344</v>
      </c>
      <c r="G25" s="238">
        <f>SUM(G15:G23)</f>
        <v>0</v>
      </c>
    </row>
    <row r="26" spans="1:7" x14ac:dyDescent="0.35">
      <c r="G26" s="203"/>
    </row>
    <row r="27" spans="1:7" x14ac:dyDescent="0.35">
      <c r="G27" s="203"/>
    </row>
    <row r="28" spans="1:7" x14ac:dyDescent="0.35">
      <c r="A28" s="203" t="s">
        <v>328</v>
      </c>
      <c r="B28" s="203" t="s">
        <v>329</v>
      </c>
      <c r="G28" s="203"/>
    </row>
    <row r="29" spans="1:7" x14ac:dyDescent="0.35">
      <c r="G29" s="203"/>
    </row>
    <row r="30" spans="1:7" s="230" customFormat="1" x14ac:dyDescent="0.35">
      <c r="A30" s="603" t="s">
        <v>345</v>
      </c>
      <c r="B30" s="603"/>
      <c r="C30" s="229" t="s">
        <v>346</v>
      </c>
      <c r="D30" s="239" t="s">
        <v>340</v>
      </c>
      <c r="E30" s="609" t="s">
        <v>341</v>
      </c>
      <c r="F30" s="610"/>
      <c r="G30" s="240" t="s">
        <v>347</v>
      </c>
    </row>
    <row r="31" spans="1:7" x14ac:dyDescent="0.35">
      <c r="A31" s="600"/>
      <c r="B31" s="600"/>
      <c r="C31" s="231"/>
      <c r="D31" s="241"/>
      <c r="E31" s="604"/>
      <c r="F31" s="605"/>
      <c r="G31" s="242">
        <f t="shared" ref="G31:G39" si="1">+C31*E31</f>
        <v>0</v>
      </c>
    </row>
    <row r="32" spans="1:7" x14ac:dyDescent="0.35">
      <c r="A32" s="600"/>
      <c r="B32" s="600"/>
      <c r="C32" s="231"/>
      <c r="D32" s="241"/>
      <c r="E32" s="604"/>
      <c r="F32" s="605"/>
      <c r="G32" s="242">
        <f t="shared" si="1"/>
        <v>0</v>
      </c>
    </row>
    <row r="33" spans="1:7" x14ac:dyDescent="0.35">
      <c r="A33" s="600" t="s">
        <v>281</v>
      </c>
      <c r="B33" s="600"/>
      <c r="C33" s="231"/>
      <c r="D33" s="241"/>
      <c r="E33" s="604"/>
      <c r="F33" s="605"/>
      <c r="G33" s="242">
        <f t="shared" si="1"/>
        <v>0</v>
      </c>
    </row>
    <row r="34" spans="1:7" x14ac:dyDescent="0.35">
      <c r="A34" s="600" t="s">
        <v>281</v>
      </c>
      <c r="B34" s="600"/>
      <c r="C34" s="231"/>
      <c r="D34" s="241"/>
      <c r="E34" s="604"/>
      <c r="F34" s="605"/>
      <c r="G34" s="242">
        <f t="shared" si="1"/>
        <v>0</v>
      </c>
    </row>
    <row r="35" spans="1:7" x14ac:dyDescent="0.35">
      <c r="A35" s="600" t="s">
        <v>281</v>
      </c>
      <c r="B35" s="600"/>
      <c r="C35" s="231"/>
      <c r="D35" s="241"/>
      <c r="E35" s="604"/>
      <c r="F35" s="605"/>
      <c r="G35" s="242">
        <f t="shared" si="1"/>
        <v>0</v>
      </c>
    </row>
    <row r="36" spans="1:7" x14ac:dyDescent="0.35">
      <c r="A36" s="600" t="s">
        <v>281</v>
      </c>
      <c r="B36" s="600"/>
      <c r="C36" s="231"/>
      <c r="D36" s="241"/>
      <c r="E36" s="604"/>
      <c r="F36" s="605"/>
      <c r="G36" s="242">
        <f t="shared" si="1"/>
        <v>0</v>
      </c>
    </row>
    <row r="37" spans="1:7" x14ac:dyDescent="0.35">
      <c r="A37" s="600" t="s">
        <v>281</v>
      </c>
      <c r="B37" s="600"/>
      <c r="C37" s="231"/>
      <c r="D37" s="241"/>
      <c r="E37" s="604"/>
      <c r="F37" s="605"/>
      <c r="G37" s="242">
        <f t="shared" si="1"/>
        <v>0</v>
      </c>
    </row>
    <row r="38" spans="1:7" x14ac:dyDescent="0.35">
      <c r="A38" s="600" t="s">
        <v>281</v>
      </c>
      <c r="B38" s="600"/>
      <c r="C38" s="231"/>
      <c r="D38" s="241"/>
      <c r="E38" s="604"/>
      <c r="F38" s="605"/>
      <c r="G38" s="242">
        <f t="shared" si="1"/>
        <v>0</v>
      </c>
    </row>
    <row r="39" spans="1:7" x14ac:dyDescent="0.35">
      <c r="A39" s="600" t="s">
        <v>281</v>
      </c>
      <c r="B39" s="600"/>
      <c r="C39" s="231"/>
      <c r="D39" s="243"/>
      <c r="E39" s="604"/>
      <c r="F39" s="605"/>
      <c r="G39" s="242">
        <f t="shared" si="1"/>
        <v>0</v>
      </c>
    </row>
    <row r="40" spans="1:7" x14ac:dyDescent="0.35">
      <c r="A40" s="611" t="s">
        <v>281</v>
      </c>
      <c r="B40" s="611"/>
      <c r="C40" s="244"/>
      <c r="D40" s="244"/>
      <c r="G40" s="203"/>
    </row>
    <row r="41" spans="1:7" s="238" customFormat="1" x14ac:dyDescent="0.35">
      <c r="C41" s="245"/>
      <c r="D41" s="245"/>
      <c r="E41" s="245"/>
      <c r="F41" s="246" t="s">
        <v>348</v>
      </c>
      <c r="G41" s="238">
        <f>SUM(G31:G39)</f>
        <v>0</v>
      </c>
    </row>
    <row r="42" spans="1:7" x14ac:dyDescent="0.35">
      <c r="G42" s="203"/>
    </row>
    <row r="43" spans="1:7" x14ac:dyDescent="0.35">
      <c r="G43" s="203"/>
    </row>
    <row r="44" spans="1:7" x14ac:dyDescent="0.35">
      <c r="A44" s="203" t="s">
        <v>330</v>
      </c>
      <c r="B44" s="203" t="s">
        <v>331</v>
      </c>
      <c r="G44" s="203"/>
    </row>
    <row r="45" spans="1:7" x14ac:dyDescent="0.35">
      <c r="G45" s="203"/>
    </row>
    <row r="46" spans="1:7" s="230" customFormat="1" ht="12.75" customHeight="1" x14ac:dyDescent="0.35">
      <c r="A46" s="603" t="s">
        <v>331</v>
      </c>
      <c r="B46" s="612"/>
      <c r="C46" s="609" t="s">
        <v>350</v>
      </c>
      <c r="D46" s="610"/>
      <c r="E46" s="609" t="s">
        <v>351</v>
      </c>
      <c r="F46" s="610"/>
      <c r="G46" s="613" t="s">
        <v>347</v>
      </c>
    </row>
    <row r="47" spans="1:7" s="230" customFormat="1" ht="77.5" x14ac:dyDescent="0.35">
      <c r="A47" s="603"/>
      <c r="B47" s="603"/>
      <c r="C47" s="240" t="s">
        <v>352</v>
      </c>
      <c r="D47" s="229" t="s">
        <v>353</v>
      </c>
      <c r="E47" s="229" t="s">
        <v>354</v>
      </c>
      <c r="F47" s="229" t="s">
        <v>353</v>
      </c>
      <c r="G47" s="614"/>
    </row>
    <row r="48" spans="1:7" x14ac:dyDescent="0.35">
      <c r="A48" s="606"/>
      <c r="B48" s="607"/>
      <c r="C48" s="233"/>
      <c r="D48" s="247"/>
      <c r="E48" s="233"/>
      <c r="F48" s="248"/>
      <c r="G48" s="249">
        <f>+(C48*D48)+(((E48/176)*0.5)*F48)</f>
        <v>0</v>
      </c>
    </row>
    <row r="49" spans="1:8" x14ac:dyDescent="0.35">
      <c r="A49" s="606"/>
      <c r="B49" s="607"/>
      <c r="C49" s="233"/>
      <c r="D49" s="250"/>
      <c r="E49" s="233"/>
      <c r="F49" s="251"/>
      <c r="G49" s="249">
        <f t="shared" ref="G49:G56" si="2">+(C49*D49)+(((E49/176)*0.5)*F49)</f>
        <v>0</v>
      </c>
    </row>
    <row r="50" spans="1:8" x14ac:dyDescent="0.35">
      <c r="A50" s="606"/>
      <c r="B50" s="607"/>
      <c r="C50" s="233"/>
      <c r="D50" s="250"/>
      <c r="E50" s="233"/>
      <c r="F50" s="251"/>
      <c r="G50" s="249">
        <f t="shared" si="2"/>
        <v>0</v>
      </c>
    </row>
    <row r="51" spans="1:8" x14ac:dyDescent="0.35">
      <c r="A51" s="606"/>
      <c r="B51" s="607"/>
      <c r="C51" s="233"/>
      <c r="D51" s="250"/>
      <c r="E51" s="233"/>
      <c r="F51" s="251"/>
      <c r="G51" s="249">
        <f t="shared" si="2"/>
        <v>0</v>
      </c>
    </row>
    <row r="52" spans="1:8" x14ac:dyDescent="0.35">
      <c r="A52" s="606"/>
      <c r="B52" s="607"/>
      <c r="C52" s="233"/>
      <c r="D52" s="231"/>
      <c r="E52" s="233"/>
      <c r="F52" s="251"/>
      <c r="G52" s="249">
        <f t="shared" si="2"/>
        <v>0</v>
      </c>
    </row>
    <row r="53" spans="1:8" x14ac:dyDescent="0.35">
      <c r="A53" s="606"/>
      <c r="B53" s="607"/>
      <c r="C53" s="233"/>
      <c r="D53" s="231"/>
      <c r="E53" s="233"/>
      <c r="F53" s="251"/>
      <c r="G53" s="249">
        <f t="shared" si="2"/>
        <v>0</v>
      </c>
    </row>
    <row r="54" spans="1:8" x14ac:dyDescent="0.35">
      <c r="A54" s="606"/>
      <c r="B54" s="607"/>
      <c r="C54" s="233"/>
      <c r="D54" s="231"/>
      <c r="E54" s="233"/>
      <c r="F54" s="251"/>
      <c r="G54" s="249">
        <f t="shared" si="2"/>
        <v>0</v>
      </c>
    </row>
    <row r="55" spans="1:8" x14ac:dyDescent="0.35">
      <c r="A55" s="606"/>
      <c r="B55" s="607"/>
      <c r="C55" s="233"/>
      <c r="D55" s="231"/>
      <c r="E55" s="233"/>
      <c r="F55" s="251"/>
      <c r="G55" s="249">
        <f t="shared" si="2"/>
        <v>0</v>
      </c>
    </row>
    <row r="56" spans="1:8" x14ac:dyDescent="0.35">
      <c r="A56" s="606"/>
      <c r="B56" s="591"/>
      <c r="C56" s="233"/>
      <c r="D56" s="231"/>
      <c r="E56" s="233"/>
      <c r="F56" s="251"/>
      <c r="G56" s="249">
        <f t="shared" si="2"/>
        <v>0</v>
      </c>
    </row>
    <row r="57" spans="1:8" x14ac:dyDescent="0.35">
      <c r="A57" s="608" t="s">
        <v>281</v>
      </c>
      <c r="B57" s="608"/>
      <c r="F57" s="203"/>
      <c r="G57" s="203"/>
    </row>
    <row r="58" spans="1:8" s="227" customFormat="1" x14ac:dyDescent="0.35">
      <c r="C58" s="208"/>
      <c r="D58" s="208"/>
      <c r="E58" s="208"/>
      <c r="F58" s="237" t="s">
        <v>355</v>
      </c>
      <c r="G58" s="238">
        <f>SUM(G48:G56)</f>
        <v>0</v>
      </c>
    </row>
    <row r="59" spans="1:8" x14ac:dyDescent="0.35">
      <c r="G59" s="203"/>
    </row>
    <row r="60" spans="1:8" x14ac:dyDescent="0.35">
      <c r="G60" s="203"/>
    </row>
    <row r="61" spans="1:8" x14ac:dyDescent="0.35">
      <c r="A61" s="203" t="s">
        <v>332</v>
      </c>
      <c r="B61" s="203" t="s">
        <v>333</v>
      </c>
      <c r="C61" s="203"/>
      <c r="H61" s="207"/>
    </row>
    <row r="62" spans="1:8" x14ac:dyDescent="0.35">
      <c r="C62" s="203"/>
      <c r="H62" s="207"/>
    </row>
    <row r="63" spans="1:8" x14ac:dyDescent="0.35">
      <c r="B63" s="252" t="s">
        <v>357</v>
      </c>
      <c r="C63" s="203" t="s">
        <v>358</v>
      </c>
      <c r="G63" s="253">
        <f>SUM(G25,G41,G58)*17.5%</f>
        <v>0</v>
      </c>
      <c r="H63" s="207"/>
    </row>
    <row r="64" spans="1:8" s="254" customFormat="1" ht="90" customHeight="1" thickBot="1" x14ac:dyDescent="0.4">
      <c r="B64" s="255" t="s">
        <v>359</v>
      </c>
      <c r="C64" s="615" t="s">
        <v>360</v>
      </c>
      <c r="D64" s="615"/>
      <c r="E64" s="615"/>
      <c r="F64" s="615"/>
      <c r="G64" s="270"/>
    </row>
    <row r="65" spans="3:8" ht="16" thickTop="1" x14ac:dyDescent="0.35">
      <c r="C65" s="203"/>
      <c r="F65" s="237" t="s">
        <v>374</v>
      </c>
      <c r="G65" s="271">
        <f>SUM(G63:G64)</f>
        <v>0</v>
      </c>
      <c r="H65" s="207"/>
    </row>
    <row r="67" spans="3:8" x14ac:dyDescent="0.35">
      <c r="F67" s="237" t="s">
        <v>378</v>
      </c>
      <c r="G67" s="238">
        <f>SUM(G25,G41,G58,G65)</f>
        <v>0</v>
      </c>
    </row>
    <row r="69" spans="3:8" x14ac:dyDescent="0.35">
      <c r="E69" s="272"/>
    </row>
  </sheetData>
  <sheetProtection selectLockedCells="1"/>
  <mergeCells count="61">
    <mergeCell ref="A54:B54"/>
    <mergeCell ref="A55:B55"/>
    <mergeCell ref="A56:B56"/>
    <mergeCell ref="A57:B57"/>
    <mergeCell ref="C64:F64"/>
    <mergeCell ref="A53:B53"/>
    <mergeCell ref="A40:B40"/>
    <mergeCell ref="A46:B46"/>
    <mergeCell ref="C46:D46"/>
    <mergeCell ref="E46:F46"/>
    <mergeCell ref="A48:B48"/>
    <mergeCell ref="A49:B49"/>
    <mergeCell ref="A50:B50"/>
    <mergeCell ref="A51:B51"/>
    <mergeCell ref="A52:B52"/>
    <mergeCell ref="G46:G47"/>
    <mergeCell ref="A47:B47"/>
    <mergeCell ref="A37:B37"/>
    <mergeCell ref="E37:F37"/>
    <mergeCell ref="A38:B38"/>
    <mergeCell ref="E38:F38"/>
    <mergeCell ref="A39:B39"/>
    <mergeCell ref="E39:F39"/>
    <mergeCell ref="A34:B34"/>
    <mergeCell ref="E34:F34"/>
    <mergeCell ref="A35:B35"/>
    <mergeCell ref="E35:F35"/>
    <mergeCell ref="A36:B36"/>
    <mergeCell ref="E36:F36"/>
    <mergeCell ref="A33:B33"/>
    <mergeCell ref="E33:F33"/>
    <mergeCell ref="A20:B20"/>
    <mergeCell ref="A21:B21"/>
    <mergeCell ref="A22:B22"/>
    <mergeCell ref="A23:B23"/>
    <mergeCell ref="A24:B24"/>
    <mergeCell ref="A30:B30"/>
    <mergeCell ref="E30:F30"/>
    <mergeCell ref="A31:B31"/>
    <mergeCell ref="E31:F31"/>
    <mergeCell ref="A32:B32"/>
    <mergeCell ref="E32:F32"/>
    <mergeCell ref="A19:B19"/>
    <mergeCell ref="A6:B6"/>
    <mergeCell ref="C6:G6"/>
    <mergeCell ref="A7:B7"/>
    <mergeCell ref="C7:G7"/>
    <mergeCell ref="A8:G8"/>
    <mergeCell ref="A10:B10"/>
    <mergeCell ref="C10:G10"/>
    <mergeCell ref="A14:B14"/>
    <mergeCell ref="A15:B15"/>
    <mergeCell ref="A16:B16"/>
    <mergeCell ref="A17:B17"/>
    <mergeCell ref="A18:B18"/>
    <mergeCell ref="A1:G1"/>
    <mergeCell ref="A3:B3"/>
    <mergeCell ref="A4:B4"/>
    <mergeCell ref="C4:G4"/>
    <mergeCell ref="A5:B5"/>
    <mergeCell ref="C5:G5"/>
  </mergeCells>
  <pageMargins left="0.75" right="0.75" top="1" bottom="1" header="0.5" footer="0.5"/>
  <pageSetup scale="83" fitToHeight="3" orientation="portrait" r:id="rId1"/>
  <headerFooter alignWithMargins="0">
    <oddFooter>Page &amp;P of &amp;N</oddFooter>
  </headerFooter>
  <rowBreaks count="1" manualBreakCount="1">
    <brk id="43" max="6"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O67"/>
  <sheetViews>
    <sheetView zoomScaleNormal="100" workbookViewId="0">
      <selection sqref="A1:G1"/>
    </sheetView>
  </sheetViews>
  <sheetFormatPr defaultColWidth="9.1796875" defaultRowHeight="15.5" x14ac:dyDescent="0.35"/>
  <cols>
    <col min="1" max="1" width="3.1796875" style="203" customWidth="1"/>
    <col min="2" max="2" width="27.26953125" style="203" customWidth="1"/>
    <col min="3" max="3" width="15" style="207" customWidth="1"/>
    <col min="4" max="4" width="11.7265625" style="207" customWidth="1"/>
    <col min="5" max="5" width="15.7265625" style="207" customWidth="1"/>
    <col min="6" max="6" width="12" style="207" customWidth="1"/>
    <col min="7" max="7" width="22.7265625" style="207" customWidth="1"/>
    <col min="8" max="8" width="11.7265625" style="203" customWidth="1"/>
    <col min="9" max="9" width="13.54296875" style="203" customWidth="1"/>
    <col min="10" max="10" width="10.26953125" style="203" bestFit="1" customWidth="1"/>
    <col min="11" max="256" width="9.1796875" style="203"/>
    <col min="257" max="257" width="3.1796875" style="203" customWidth="1"/>
    <col min="258" max="258" width="27.26953125" style="203" customWidth="1"/>
    <col min="259" max="259" width="15" style="203" customWidth="1"/>
    <col min="260" max="260" width="11.7265625" style="203" customWidth="1"/>
    <col min="261" max="261" width="15.7265625" style="203" customWidth="1"/>
    <col min="262" max="262" width="12" style="203" customWidth="1"/>
    <col min="263" max="263" width="22.7265625" style="203" customWidth="1"/>
    <col min="264" max="264" width="11.7265625" style="203" customWidth="1"/>
    <col min="265" max="265" width="13.54296875" style="203" customWidth="1"/>
    <col min="266" max="266" width="10.26953125" style="203" bestFit="1" customWidth="1"/>
    <col min="267" max="512" width="9.1796875" style="203"/>
    <col min="513" max="513" width="3.1796875" style="203" customWidth="1"/>
    <col min="514" max="514" width="27.26953125" style="203" customWidth="1"/>
    <col min="515" max="515" width="15" style="203" customWidth="1"/>
    <col min="516" max="516" width="11.7265625" style="203" customWidth="1"/>
    <col min="517" max="517" width="15.7265625" style="203" customWidth="1"/>
    <col min="518" max="518" width="12" style="203" customWidth="1"/>
    <col min="519" max="519" width="22.7265625" style="203" customWidth="1"/>
    <col min="520" max="520" width="11.7265625" style="203" customWidth="1"/>
    <col min="521" max="521" width="13.54296875" style="203" customWidth="1"/>
    <col min="522" max="522" width="10.26953125" style="203" bestFit="1" customWidth="1"/>
    <col min="523" max="768" width="9.1796875" style="203"/>
    <col min="769" max="769" width="3.1796875" style="203" customWidth="1"/>
    <col min="770" max="770" width="27.26953125" style="203" customWidth="1"/>
    <col min="771" max="771" width="15" style="203" customWidth="1"/>
    <col min="772" max="772" width="11.7265625" style="203" customWidth="1"/>
    <col min="773" max="773" width="15.7265625" style="203" customWidth="1"/>
    <col min="774" max="774" width="12" style="203" customWidth="1"/>
    <col min="775" max="775" width="22.7265625" style="203" customWidth="1"/>
    <col min="776" max="776" width="11.7265625" style="203" customWidth="1"/>
    <col min="777" max="777" width="13.54296875" style="203" customWidth="1"/>
    <col min="778" max="778" width="10.26953125" style="203" bestFit="1" customWidth="1"/>
    <col min="779" max="1024" width="9.1796875" style="203"/>
    <col min="1025" max="1025" width="3.1796875" style="203" customWidth="1"/>
    <col min="1026" max="1026" width="27.26953125" style="203" customWidth="1"/>
    <col min="1027" max="1027" width="15" style="203" customWidth="1"/>
    <col min="1028" max="1028" width="11.7265625" style="203" customWidth="1"/>
    <col min="1029" max="1029" width="15.7265625" style="203" customWidth="1"/>
    <col min="1030" max="1030" width="12" style="203" customWidth="1"/>
    <col min="1031" max="1031" width="22.7265625" style="203" customWidth="1"/>
    <col min="1032" max="1032" width="11.7265625" style="203" customWidth="1"/>
    <col min="1033" max="1033" width="13.54296875" style="203" customWidth="1"/>
    <col min="1034" max="1034" width="10.26953125" style="203" bestFit="1" customWidth="1"/>
    <col min="1035" max="1280" width="9.1796875" style="203"/>
    <col min="1281" max="1281" width="3.1796875" style="203" customWidth="1"/>
    <col min="1282" max="1282" width="27.26953125" style="203" customWidth="1"/>
    <col min="1283" max="1283" width="15" style="203" customWidth="1"/>
    <col min="1284" max="1284" width="11.7265625" style="203" customWidth="1"/>
    <col min="1285" max="1285" width="15.7265625" style="203" customWidth="1"/>
    <col min="1286" max="1286" width="12" style="203" customWidth="1"/>
    <col min="1287" max="1287" width="22.7265625" style="203" customWidth="1"/>
    <col min="1288" max="1288" width="11.7265625" style="203" customWidth="1"/>
    <col min="1289" max="1289" width="13.54296875" style="203" customWidth="1"/>
    <col min="1290" max="1290" width="10.26953125" style="203" bestFit="1" customWidth="1"/>
    <col min="1291" max="1536" width="9.1796875" style="203"/>
    <col min="1537" max="1537" width="3.1796875" style="203" customWidth="1"/>
    <col min="1538" max="1538" width="27.26953125" style="203" customWidth="1"/>
    <col min="1539" max="1539" width="15" style="203" customWidth="1"/>
    <col min="1540" max="1540" width="11.7265625" style="203" customWidth="1"/>
    <col min="1541" max="1541" width="15.7265625" style="203" customWidth="1"/>
    <col min="1542" max="1542" width="12" style="203" customWidth="1"/>
    <col min="1543" max="1543" width="22.7265625" style="203" customWidth="1"/>
    <col min="1544" max="1544" width="11.7265625" style="203" customWidth="1"/>
    <col min="1545" max="1545" width="13.54296875" style="203" customWidth="1"/>
    <col min="1546" max="1546" width="10.26953125" style="203" bestFit="1" customWidth="1"/>
    <col min="1547" max="1792" width="9.1796875" style="203"/>
    <col min="1793" max="1793" width="3.1796875" style="203" customWidth="1"/>
    <col min="1794" max="1794" width="27.26953125" style="203" customWidth="1"/>
    <col min="1795" max="1795" width="15" style="203" customWidth="1"/>
    <col min="1796" max="1796" width="11.7265625" style="203" customWidth="1"/>
    <col min="1797" max="1797" width="15.7265625" style="203" customWidth="1"/>
    <col min="1798" max="1798" width="12" style="203" customWidth="1"/>
    <col min="1799" max="1799" width="22.7265625" style="203" customWidth="1"/>
    <col min="1800" max="1800" width="11.7265625" style="203" customWidth="1"/>
    <col min="1801" max="1801" width="13.54296875" style="203" customWidth="1"/>
    <col min="1802" max="1802" width="10.26953125" style="203" bestFit="1" customWidth="1"/>
    <col min="1803" max="2048" width="9.1796875" style="203"/>
    <col min="2049" max="2049" width="3.1796875" style="203" customWidth="1"/>
    <col min="2050" max="2050" width="27.26953125" style="203" customWidth="1"/>
    <col min="2051" max="2051" width="15" style="203" customWidth="1"/>
    <col min="2052" max="2052" width="11.7265625" style="203" customWidth="1"/>
    <col min="2053" max="2053" width="15.7265625" style="203" customWidth="1"/>
    <col min="2054" max="2054" width="12" style="203" customWidth="1"/>
    <col min="2055" max="2055" width="22.7265625" style="203" customWidth="1"/>
    <col min="2056" max="2056" width="11.7265625" style="203" customWidth="1"/>
    <col min="2057" max="2057" width="13.54296875" style="203" customWidth="1"/>
    <col min="2058" max="2058" width="10.26953125" style="203" bestFit="1" customWidth="1"/>
    <col min="2059" max="2304" width="9.1796875" style="203"/>
    <col min="2305" max="2305" width="3.1796875" style="203" customWidth="1"/>
    <col min="2306" max="2306" width="27.26953125" style="203" customWidth="1"/>
    <col min="2307" max="2307" width="15" style="203" customWidth="1"/>
    <col min="2308" max="2308" width="11.7265625" style="203" customWidth="1"/>
    <col min="2309" max="2309" width="15.7265625" style="203" customWidth="1"/>
    <col min="2310" max="2310" width="12" style="203" customWidth="1"/>
    <col min="2311" max="2311" width="22.7265625" style="203" customWidth="1"/>
    <col min="2312" max="2312" width="11.7265625" style="203" customWidth="1"/>
    <col min="2313" max="2313" width="13.54296875" style="203" customWidth="1"/>
    <col min="2314" max="2314" width="10.26953125" style="203" bestFit="1" customWidth="1"/>
    <col min="2315" max="2560" width="9.1796875" style="203"/>
    <col min="2561" max="2561" width="3.1796875" style="203" customWidth="1"/>
    <col min="2562" max="2562" width="27.26953125" style="203" customWidth="1"/>
    <col min="2563" max="2563" width="15" style="203" customWidth="1"/>
    <col min="2564" max="2564" width="11.7265625" style="203" customWidth="1"/>
    <col min="2565" max="2565" width="15.7265625" style="203" customWidth="1"/>
    <col min="2566" max="2566" width="12" style="203" customWidth="1"/>
    <col min="2567" max="2567" width="22.7265625" style="203" customWidth="1"/>
    <col min="2568" max="2568" width="11.7265625" style="203" customWidth="1"/>
    <col min="2569" max="2569" width="13.54296875" style="203" customWidth="1"/>
    <col min="2570" max="2570" width="10.26953125" style="203" bestFit="1" customWidth="1"/>
    <col min="2571" max="2816" width="9.1796875" style="203"/>
    <col min="2817" max="2817" width="3.1796875" style="203" customWidth="1"/>
    <col min="2818" max="2818" width="27.26953125" style="203" customWidth="1"/>
    <col min="2819" max="2819" width="15" style="203" customWidth="1"/>
    <col min="2820" max="2820" width="11.7265625" style="203" customWidth="1"/>
    <col min="2821" max="2821" width="15.7265625" style="203" customWidth="1"/>
    <col min="2822" max="2822" width="12" style="203" customWidth="1"/>
    <col min="2823" max="2823" width="22.7265625" style="203" customWidth="1"/>
    <col min="2824" max="2824" width="11.7265625" style="203" customWidth="1"/>
    <col min="2825" max="2825" width="13.54296875" style="203" customWidth="1"/>
    <col min="2826" max="2826" width="10.26953125" style="203" bestFit="1" customWidth="1"/>
    <col min="2827" max="3072" width="9.1796875" style="203"/>
    <col min="3073" max="3073" width="3.1796875" style="203" customWidth="1"/>
    <col min="3074" max="3074" width="27.26953125" style="203" customWidth="1"/>
    <col min="3075" max="3075" width="15" style="203" customWidth="1"/>
    <col min="3076" max="3076" width="11.7265625" style="203" customWidth="1"/>
    <col min="3077" max="3077" width="15.7265625" style="203" customWidth="1"/>
    <col min="3078" max="3078" width="12" style="203" customWidth="1"/>
    <col min="3079" max="3079" width="22.7265625" style="203" customWidth="1"/>
    <col min="3080" max="3080" width="11.7265625" style="203" customWidth="1"/>
    <col min="3081" max="3081" width="13.54296875" style="203" customWidth="1"/>
    <col min="3082" max="3082" width="10.26953125" style="203" bestFit="1" customWidth="1"/>
    <col min="3083" max="3328" width="9.1796875" style="203"/>
    <col min="3329" max="3329" width="3.1796875" style="203" customWidth="1"/>
    <col min="3330" max="3330" width="27.26953125" style="203" customWidth="1"/>
    <col min="3331" max="3331" width="15" style="203" customWidth="1"/>
    <col min="3332" max="3332" width="11.7265625" style="203" customWidth="1"/>
    <col min="3333" max="3333" width="15.7265625" style="203" customWidth="1"/>
    <col min="3334" max="3334" width="12" style="203" customWidth="1"/>
    <col min="3335" max="3335" width="22.7265625" style="203" customWidth="1"/>
    <col min="3336" max="3336" width="11.7265625" style="203" customWidth="1"/>
    <col min="3337" max="3337" width="13.54296875" style="203" customWidth="1"/>
    <col min="3338" max="3338" width="10.26953125" style="203" bestFit="1" customWidth="1"/>
    <col min="3339" max="3584" width="9.1796875" style="203"/>
    <col min="3585" max="3585" width="3.1796875" style="203" customWidth="1"/>
    <col min="3586" max="3586" width="27.26953125" style="203" customWidth="1"/>
    <col min="3587" max="3587" width="15" style="203" customWidth="1"/>
    <col min="3588" max="3588" width="11.7265625" style="203" customWidth="1"/>
    <col min="3589" max="3589" width="15.7265625" style="203" customWidth="1"/>
    <col min="3590" max="3590" width="12" style="203" customWidth="1"/>
    <col min="3591" max="3591" width="22.7265625" style="203" customWidth="1"/>
    <col min="3592" max="3592" width="11.7265625" style="203" customWidth="1"/>
    <col min="3593" max="3593" width="13.54296875" style="203" customWidth="1"/>
    <col min="3594" max="3594" width="10.26953125" style="203" bestFit="1" customWidth="1"/>
    <col min="3595" max="3840" width="9.1796875" style="203"/>
    <col min="3841" max="3841" width="3.1796875" style="203" customWidth="1"/>
    <col min="3842" max="3842" width="27.26953125" style="203" customWidth="1"/>
    <col min="3843" max="3843" width="15" style="203" customWidth="1"/>
    <col min="3844" max="3844" width="11.7265625" style="203" customWidth="1"/>
    <col min="3845" max="3845" width="15.7265625" style="203" customWidth="1"/>
    <col min="3846" max="3846" width="12" style="203" customWidth="1"/>
    <col min="3847" max="3847" width="22.7265625" style="203" customWidth="1"/>
    <col min="3848" max="3848" width="11.7265625" style="203" customWidth="1"/>
    <col min="3849" max="3849" width="13.54296875" style="203" customWidth="1"/>
    <col min="3850" max="3850" width="10.26953125" style="203" bestFit="1" customWidth="1"/>
    <col min="3851" max="4096" width="9.1796875" style="203"/>
    <col min="4097" max="4097" width="3.1796875" style="203" customWidth="1"/>
    <col min="4098" max="4098" width="27.26953125" style="203" customWidth="1"/>
    <col min="4099" max="4099" width="15" style="203" customWidth="1"/>
    <col min="4100" max="4100" width="11.7265625" style="203" customWidth="1"/>
    <col min="4101" max="4101" width="15.7265625" style="203" customWidth="1"/>
    <col min="4102" max="4102" width="12" style="203" customWidth="1"/>
    <col min="4103" max="4103" width="22.7265625" style="203" customWidth="1"/>
    <col min="4104" max="4104" width="11.7265625" style="203" customWidth="1"/>
    <col min="4105" max="4105" width="13.54296875" style="203" customWidth="1"/>
    <col min="4106" max="4106" width="10.26953125" style="203" bestFit="1" customWidth="1"/>
    <col min="4107" max="4352" width="9.1796875" style="203"/>
    <col min="4353" max="4353" width="3.1796875" style="203" customWidth="1"/>
    <col min="4354" max="4354" width="27.26953125" style="203" customWidth="1"/>
    <col min="4355" max="4355" width="15" style="203" customWidth="1"/>
    <col min="4356" max="4356" width="11.7265625" style="203" customWidth="1"/>
    <col min="4357" max="4357" width="15.7265625" style="203" customWidth="1"/>
    <col min="4358" max="4358" width="12" style="203" customWidth="1"/>
    <col min="4359" max="4359" width="22.7265625" style="203" customWidth="1"/>
    <col min="4360" max="4360" width="11.7265625" style="203" customWidth="1"/>
    <col min="4361" max="4361" width="13.54296875" style="203" customWidth="1"/>
    <col min="4362" max="4362" width="10.26953125" style="203" bestFit="1" customWidth="1"/>
    <col min="4363" max="4608" width="9.1796875" style="203"/>
    <col min="4609" max="4609" width="3.1796875" style="203" customWidth="1"/>
    <col min="4610" max="4610" width="27.26953125" style="203" customWidth="1"/>
    <col min="4611" max="4611" width="15" style="203" customWidth="1"/>
    <col min="4612" max="4612" width="11.7265625" style="203" customWidth="1"/>
    <col min="4613" max="4613" width="15.7265625" style="203" customWidth="1"/>
    <col min="4614" max="4614" width="12" style="203" customWidth="1"/>
    <col min="4615" max="4615" width="22.7265625" style="203" customWidth="1"/>
    <col min="4616" max="4616" width="11.7265625" style="203" customWidth="1"/>
    <col min="4617" max="4617" width="13.54296875" style="203" customWidth="1"/>
    <col min="4618" max="4618" width="10.26953125" style="203" bestFit="1" customWidth="1"/>
    <col min="4619" max="4864" width="9.1796875" style="203"/>
    <col min="4865" max="4865" width="3.1796875" style="203" customWidth="1"/>
    <col min="4866" max="4866" width="27.26953125" style="203" customWidth="1"/>
    <col min="4867" max="4867" width="15" style="203" customWidth="1"/>
    <col min="4868" max="4868" width="11.7265625" style="203" customWidth="1"/>
    <col min="4869" max="4869" width="15.7265625" style="203" customWidth="1"/>
    <col min="4870" max="4870" width="12" style="203" customWidth="1"/>
    <col min="4871" max="4871" width="22.7265625" style="203" customWidth="1"/>
    <col min="4872" max="4872" width="11.7265625" style="203" customWidth="1"/>
    <col min="4873" max="4873" width="13.54296875" style="203" customWidth="1"/>
    <col min="4874" max="4874" width="10.26953125" style="203" bestFit="1" customWidth="1"/>
    <col min="4875" max="5120" width="9.1796875" style="203"/>
    <col min="5121" max="5121" width="3.1796875" style="203" customWidth="1"/>
    <col min="5122" max="5122" width="27.26953125" style="203" customWidth="1"/>
    <col min="5123" max="5123" width="15" style="203" customWidth="1"/>
    <col min="5124" max="5124" width="11.7265625" style="203" customWidth="1"/>
    <col min="5125" max="5125" width="15.7265625" style="203" customWidth="1"/>
    <col min="5126" max="5126" width="12" style="203" customWidth="1"/>
    <col min="5127" max="5127" width="22.7265625" style="203" customWidth="1"/>
    <col min="5128" max="5128" width="11.7265625" style="203" customWidth="1"/>
    <col min="5129" max="5129" width="13.54296875" style="203" customWidth="1"/>
    <col min="5130" max="5130" width="10.26953125" style="203" bestFit="1" customWidth="1"/>
    <col min="5131" max="5376" width="9.1796875" style="203"/>
    <col min="5377" max="5377" width="3.1796875" style="203" customWidth="1"/>
    <col min="5378" max="5378" width="27.26953125" style="203" customWidth="1"/>
    <col min="5379" max="5379" width="15" style="203" customWidth="1"/>
    <col min="5380" max="5380" width="11.7265625" style="203" customWidth="1"/>
    <col min="5381" max="5381" width="15.7265625" style="203" customWidth="1"/>
    <col min="5382" max="5382" width="12" style="203" customWidth="1"/>
    <col min="5383" max="5383" width="22.7265625" style="203" customWidth="1"/>
    <col min="5384" max="5384" width="11.7265625" style="203" customWidth="1"/>
    <col min="5385" max="5385" width="13.54296875" style="203" customWidth="1"/>
    <col min="5386" max="5386" width="10.26953125" style="203" bestFit="1" customWidth="1"/>
    <col min="5387" max="5632" width="9.1796875" style="203"/>
    <col min="5633" max="5633" width="3.1796875" style="203" customWidth="1"/>
    <col min="5634" max="5634" width="27.26953125" style="203" customWidth="1"/>
    <col min="5635" max="5635" width="15" style="203" customWidth="1"/>
    <col min="5636" max="5636" width="11.7265625" style="203" customWidth="1"/>
    <col min="5637" max="5637" width="15.7265625" style="203" customWidth="1"/>
    <col min="5638" max="5638" width="12" style="203" customWidth="1"/>
    <col min="5639" max="5639" width="22.7265625" style="203" customWidth="1"/>
    <col min="5640" max="5640" width="11.7265625" style="203" customWidth="1"/>
    <col min="5641" max="5641" width="13.54296875" style="203" customWidth="1"/>
    <col min="5642" max="5642" width="10.26953125" style="203" bestFit="1" customWidth="1"/>
    <col min="5643" max="5888" width="9.1796875" style="203"/>
    <col min="5889" max="5889" width="3.1796875" style="203" customWidth="1"/>
    <col min="5890" max="5890" width="27.26953125" style="203" customWidth="1"/>
    <col min="5891" max="5891" width="15" style="203" customWidth="1"/>
    <col min="5892" max="5892" width="11.7265625" style="203" customWidth="1"/>
    <col min="5893" max="5893" width="15.7265625" style="203" customWidth="1"/>
    <col min="5894" max="5894" width="12" style="203" customWidth="1"/>
    <col min="5895" max="5895" width="22.7265625" style="203" customWidth="1"/>
    <col min="5896" max="5896" width="11.7265625" style="203" customWidth="1"/>
    <col min="5897" max="5897" width="13.54296875" style="203" customWidth="1"/>
    <col min="5898" max="5898" width="10.26953125" style="203" bestFit="1" customWidth="1"/>
    <col min="5899" max="6144" width="9.1796875" style="203"/>
    <col min="6145" max="6145" width="3.1796875" style="203" customWidth="1"/>
    <col min="6146" max="6146" width="27.26953125" style="203" customWidth="1"/>
    <col min="6147" max="6147" width="15" style="203" customWidth="1"/>
    <col min="6148" max="6148" width="11.7265625" style="203" customWidth="1"/>
    <col min="6149" max="6149" width="15.7265625" style="203" customWidth="1"/>
    <col min="6150" max="6150" width="12" style="203" customWidth="1"/>
    <col min="6151" max="6151" width="22.7265625" style="203" customWidth="1"/>
    <col min="6152" max="6152" width="11.7265625" style="203" customWidth="1"/>
    <col min="6153" max="6153" width="13.54296875" style="203" customWidth="1"/>
    <col min="6154" max="6154" width="10.26953125" style="203" bestFit="1" customWidth="1"/>
    <col min="6155" max="6400" width="9.1796875" style="203"/>
    <col min="6401" max="6401" width="3.1796875" style="203" customWidth="1"/>
    <col min="6402" max="6402" width="27.26953125" style="203" customWidth="1"/>
    <col min="6403" max="6403" width="15" style="203" customWidth="1"/>
    <col min="6404" max="6404" width="11.7265625" style="203" customWidth="1"/>
    <col min="6405" max="6405" width="15.7265625" style="203" customWidth="1"/>
    <col min="6406" max="6406" width="12" style="203" customWidth="1"/>
    <col min="6407" max="6407" width="22.7265625" style="203" customWidth="1"/>
    <col min="6408" max="6408" width="11.7265625" style="203" customWidth="1"/>
    <col min="6409" max="6409" width="13.54296875" style="203" customWidth="1"/>
    <col min="6410" max="6410" width="10.26953125" style="203" bestFit="1" customWidth="1"/>
    <col min="6411" max="6656" width="9.1796875" style="203"/>
    <col min="6657" max="6657" width="3.1796875" style="203" customWidth="1"/>
    <col min="6658" max="6658" width="27.26953125" style="203" customWidth="1"/>
    <col min="6659" max="6659" width="15" style="203" customWidth="1"/>
    <col min="6660" max="6660" width="11.7265625" style="203" customWidth="1"/>
    <col min="6661" max="6661" width="15.7265625" style="203" customWidth="1"/>
    <col min="6662" max="6662" width="12" style="203" customWidth="1"/>
    <col min="6663" max="6663" width="22.7265625" style="203" customWidth="1"/>
    <col min="6664" max="6664" width="11.7265625" style="203" customWidth="1"/>
    <col min="6665" max="6665" width="13.54296875" style="203" customWidth="1"/>
    <col min="6666" max="6666" width="10.26953125" style="203" bestFit="1" customWidth="1"/>
    <col min="6667" max="6912" width="9.1796875" style="203"/>
    <col min="6913" max="6913" width="3.1796875" style="203" customWidth="1"/>
    <col min="6914" max="6914" width="27.26953125" style="203" customWidth="1"/>
    <col min="6915" max="6915" width="15" style="203" customWidth="1"/>
    <col min="6916" max="6916" width="11.7265625" style="203" customWidth="1"/>
    <col min="6917" max="6917" width="15.7265625" style="203" customWidth="1"/>
    <col min="6918" max="6918" width="12" style="203" customWidth="1"/>
    <col min="6919" max="6919" width="22.7265625" style="203" customWidth="1"/>
    <col min="6920" max="6920" width="11.7265625" style="203" customWidth="1"/>
    <col min="6921" max="6921" width="13.54296875" style="203" customWidth="1"/>
    <col min="6922" max="6922" width="10.26953125" style="203" bestFit="1" customWidth="1"/>
    <col min="6923" max="7168" width="9.1796875" style="203"/>
    <col min="7169" max="7169" width="3.1796875" style="203" customWidth="1"/>
    <col min="7170" max="7170" width="27.26953125" style="203" customWidth="1"/>
    <col min="7171" max="7171" width="15" style="203" customWidth="1"/>
    <col min="7172" max="7172" width="11.7265625" style="203" customWidth="1"/>
    <col min="7173" max="7173" width="15.7265625" style="203" customWidth="1"/>
    <col min="7174" max="7174" width="12" style="203" customWidth="1"/>
    <col min="7175" max="7175" width="22.7265625" style="203" customWidth="1"/>
    <col min="7176" max="7176" width="11.7265625" style="203" customWidth="1"/>
    <col min="7177" max="7177" width="13.54296875" style="203" customWidth="1"/>
    <col min="7178" max="7178" width="10.26953125" style="203" bestFit="1" customWidth="1"/>
    <col min="7179" max="7424" width="9.1796875" style="203"/>
    <col min="7425" max="7425" width="3.1796875" style="203" customWidth="1"/>
    <col min="7426" max="7426" width="27.26953125" style="203" customWidth="1"/>
    <col min="7427" max="7427" width="15" style="203" customWidth="1"/>
    <col min="7428" max="7428" width="11.7265625" style="203" customWidth="1"/>
    <col min="7429" max="7429" width="15.7265625" style="203" customWidth="1"/>
    <col min="7430" max="7430" width="12" style="203" customWidth="1"/>
    <col min="7431" max="7431" width="22.7265625" style="203" customWidth="1"/>
    <col min="7432" max="7432" width="11.7265625" style="203" customWidth="1"/>
    <col min="7433" max="7433" width="13.54296875" style="203" customWidth="1"/>
    <col min="7434" max="7434" width="10.26953125" style="203" bestFit="1" customWidth="1"/>
    <col min="7435" max="7680" width="9.1796875" style="203"/>
    <col min="7681" max="7681" width="3.1796875" style="203" customWidth="1"/>
    <col min="7682" max="7682" width="27.26953125" style="203" customWidth="1"/>
    <col min="7683" max="7683" width="15" style="203" customWidth="1"/>
    <col min="7684" max="7684" width="11.7265625" style="203" customWidth="1"/>
    <col min="7685" max="7685" width="15.7265625" style="203" customWidth="1"/>
    <col min="7686" max="7686" width="12" style="203" customWidth="1"/>
    <col min="7687" max="7687" width="22.7265625" style="203" customWidth="1"/>
    <col min="7688" max="7688" width="11.7265625" style="203" customWidth="1"/>
    <col min="7689" max="7689" width="13.54296875" style="203" customWidth="1"/>
    <col min="7690" max="7690" width="10.26953125" style="203" bestFit="1" customWidth="1"/>
    <col min="7691" max="7936" width="9.1796875" style="203"/>
    <col min="7937" max="7937" width="3.1796875" style="203" customWidth="1"/>
    <col min="7938" max="7938" width="27.26953125" style="203" customWidth="1"/>
    <col min="7939" max="7939" width="15" style="203" customWidth="1"/>
    <col min="7940" max="7940" width="11.7265625" style="203" customWidth="1"/>
    <col min="7941" max="7941" width="15.7265625" style="203" customWidth="1"/>
    <col min="7942" max="7942" width="12" style="203" customWidth="1"/>
    <col min="7943" max="7943" width="22.7265625" style="203" customWidth="1"/>
    <col min="7944" max="7944" width="11.7265625" style="203" customWidth="1"/>
    <col min="7945" max="7945" width="13.54296875" style="203" customWidth="1"/>
    <col min="7946" max="7946" width="10.26953125" style="203" bestFit="1" customWidth="1"/>
    <col min="7947" max="8192" width="9.1796875" style="203"/>
    <col min="8193" max="8193" width="3.1796875" style="203" customWidth="1"/>
    <col min="8194" max="8194" width="27.26953125" style="203" customWidth="1"/>
    <col min="8195" max="8195" width="15" style="203" customWidth="1"/>
    <col min="8196" max="8196" width="11.7265625" style="203" customWidth="1"/>
    <col min="8197" max="8197" width="15.7265625" style="203" customWidth="1"/>
    <col min="8198" max="8198" width="12" style="203" customWidth="1"/>
    <col min="8199" max="8199" width="22.7265625" style="203" customWidth="1"/>
    <col min="8200" max="8200" width="11.7265625" style="203" customWidth="1"/>
    <col min="8201" max="8201" width="13.54296875" style="203" customWidth="1"/>
    <col min="8202" max="8202" width="10.26953125" style="203" bestFit="1" customWidth="1"/>
    <col min="8203" max="8448" width="9.1796875" style="203"/>
    <col min="8449" max="8449" width="3.1796875" style="203" customWidth="1"/>
    <col min="8450" max="8450" width="27.26953125" style="203" customWidth="1"/>
    <col min="8451" max="8451" width="15" style="203" customWidth="1"/>
    <col min="8452" max="8452" width="11.7265625" style="203" customWidth="1"/>
    <col min="8453" max="8453" width="15.7265625" style="203" customWidth="1"/>
    <col min="8454" max="8454" width="12" style="203" customWidth="1"/>
    <col min="8455" max="8455" width="22.7265625" style="203" customWidth="1"/>
    <col min="8456" max="8456" width="11.7265625" style="203" customWidth="1"/>
    <col min="8457" max="8457" width="13.54296875" style="203" customWidth="1"/>
    <col min="8458" max="8458" width="10.26953125" style="203" bestFit="1" customWidth="1"/>
    <col min="8459" max="8704" width="9.1796875" style="203"/>
    <col min="8705" max="8705" width="3.1796875" style="203" customWidth="1"/>
    <col min="8706" max="8706" width="27.26953125" style="203" customWidth="1"/>
    <col min="8707" max="8707" width="15" style="203" customWidth="1"/>
    <col min="8708" max="8708" width="11.7265625" style="203" customWidth="1"/>
    <col min="8709" max="8709" width="15.7265625" style="203" customWidth="1"/>
    <col min="8710" max="8710" width="12" style="203" customWidth="1"/>
    <col min="8711" max="8711" width="22.7265625" style="203" customWidth="1"/>
    <col min="8712" max="8712" width="11.7265625" style="203" customWidth="1"/>
    <col min="8713" max="8713" width="13.54296875" style="203" customWidth="1"/>
    <col min="8714" max="8714" width="10.26953125" style="203" bestFit="1" customWidth="1"/>
    <col min="8715" max="8960" width="9.1796875" style="203"/>
    <col min="8961" max="8961" width="3.1796875" style="203" customWidth="1"/>
    <col min="8962" max="8962" width="27.26953125" style="203" customWidth="1"/>
    <col min="8963" max="8963" width="15" style="203" customWidth="1"/>
    <col min="8964" max="8964" width="11.7265625" style="203" customWidth="1"/>
    <col min="8965" max="8965" width="15.7265625" style="203" customWidth="1"/>
    <col min="8966" max="8966" width="12" style="203" customWidth="1"/>
    <col min="8967" max="8967" width="22.7265625" style="203" customWidth="1"/>
    <col min="8968" max="8968" width="11.7265625" style="203" customWidth="1"/>
    <col min="8969" max="8969" width="13.54296875" style="203" customWidth="1"/>
    <col min="8970" max="8970" width="10.26953125" style="203" bestFit="1" customWidth="1"/>
    <col min="8971" max="9216" width="9.1796875" style="203"/>
    <col min="9217" max="9217" width="3.1796875" style="203" customWidth="1"/>
    <col min="9218" max="9218" width="27.26953125" style="203" customWidth="1"/>
    <col min="9219" max="9219" width="15" style="203" customWidth="1"/>
    <col min="9220" max="9220" width="11.7265625" style="203" customWidth="1"/>
    <col min="9221" max="9221" width="15.7265625" style="203" customWidth="1"/>
    <col min="9222" max="9222" width="12" style="203" customWidth="1"/>
    <col min="9223" max="9223" width="22.7265625" style="203" customWidth="1"/>
    <col min="9224" max="9224" width="11.7265625" style="203" customWidth="1"/>
    <col min="9225" max="9225" width="13.54296875" style="203" customWidth="1"/>
    <col min="9226" max="9226" width="10.26953125" style="203" bestFit="1" customWidth="1"/>
    <col min="9227" max="9472" width="9.1796875" style="203"/>
    <col min="9473" max="9473" width="3.1796875" style="203" customWidth="1"/>
    <col min="9474" max="9474" width="27.26953125" style="203" customWidth="1"/>
    <col min="9475" max="9475" width="15" style="203" customWidth="1"/>
    <col min="9476" max="9476" width="11.7265625" style="203" customWidth="1"/>
    <col min="9477" max="9477" width="15.7265625" style="203" customWidth="1"/>
    <col min="9478" max="9478" width="12" style="203" customWidth="1"/>
    <col min="9479" max="9479" width="22.7265625" style="203" customWidth="1"/>
    <col min="9480" max="9480" width="11.7265625" style="203" customWidth="1"/>
    <col min="9481" max="9481" width="13.54296875" style="203" customWidth="1"/>
    <col min="9482" max="9482" width="10.26953125" style="203" bestFit="1" customWidth="1"/>
    <col min="9483" max="9728" width="9.1796875" style="203"/>
    <col min="9729" max="9729" width="3.1796875" style="203" customWidth="1"/>
    <col min="9730" max="9730" width="27.26953125" style="203" customWidth="1"/>
    <col min="9731" max="9731" width="15" style="203" customWidth="1"/>
    <col min="9732" max="9732" width="11.7265625" style="203" customWidth="1"/>
    <col min="9733" max="9733" width="15.7265625" style="203" customWidth="1"/>
    <col min="9734" max="9734" width="12" style="203" customWidth="1"/>
    <col min="9735" max="9735" width="22.7265625" style="203" customWidth="1"/>
    <col min="9736" max="9736" width="11.7265625" style="203" customWidth="1"/>
    <col min="9737" max="9737" width="13.54296875" style="203" customWidth="1"/>
    <col min="9738" max="9738" width="10.26953125" style="203" bestFit="1" customWidth="1"/>
    <col min="9739" max="9984" width="9.1796875" style="203"/>
    <col min="9985" max="9985" width="3.1796875" style="203" customWidth="1"/>
    <col min="9986" max="9986" width="27.26953125" style="203" customWidth="1"/>
    <col min="9987" max="9987" width="15" style="203" customWidth="1"/>
    <col min="9988" max="9988" width="11.7265625" style="203" customWidth="1"/>
    <col min="9989" max="9989" width="15.7265625" style="203" customWidth="1"/>
    <col min="9990" max="9990" width="12" style="203" customWidth="1"/>
    <col min="9991" max="9991" width="22.7265625" style="203" customWidth="1"/>
    <col min="9992" max="9992" width="11.7265625" style="203" customWidth="1"/>
    <col min="9993" max="9993" width="13.54296875" style="203" customWidth="1"/>
    <col min="9994" max="9994" width="10.26953125" style="203" bestFit="1" customWidth="1"/>
    <col min="9995" max="10240" width="9.1796875" style="203"/>
    <col min="10241" max="10241" width="3.1796875" style="203" customWidth="1"/>
    <col min="10242" max="10242" width="27.26953125" style="203" customWidth="1"/>
    <col min="10243" max="10243" width="15" style="203" customWidth="1"/>
    <col min="10244" max="10244" width="11.7265625" style="203" customWidth="1"/>
    <col min="10245" max="10245" width="15.7265625" style="203" customWidth="1"/>
    <col min="10246" max="10246" width="12" style="203" customWidth="1"/>
    <col min="10247" max="10247" width="22.7265625" style="203" customWidth="1"/>
    <col min="10248" max="10248" width="11.7265625" style="203" customWidth="1"/>
    <col min="10249" max="10249" width="13.54296875" style="203" customWidth="1"/>
    <col min="10250" max="10250" width="10.26953125" style="203" bestFit="1" customWidth="1"/>
    <col min="10251" max="10496" width="9.1796875" style="203"/>
    <col min="10497" max="10497" width="3.1796875" style="203" customWidth="1"/>
    <col min="10498" max="10498" width="27.26953125" style="203" customWidth="1"/>
    <col min="10499" max="10499" width="15" style="203" customWidth="1"/>
    <col min="10500" max="10500" width="11.7265625" style="203" customWidth="1"/>
    <col min="10501" max="10501" width="15.7265625" style="203" customWidth="1"/>
    <col min="10502" max="10502" width="12" style="203" customWidth="1"/>
    <col min="10503" max="10503" width="22.7265625" style="203" customWidth="1"/>
    <col min="10504" max="10504" width="11.7265625" style="203" customWidth="1"/>
    <col min="10505" max="10505" width="13.54296875" style="203" customWidth="1"/>
    <col min="10506" max="10506" width="10.26953125" style="203" bestFit="1" customWidth="1"/>
    <col min="10507" max="10752" width="9.1796875" style="203"/>
    <col min="10753" max="10753" width="3.1796875" style="203" customWidth="1"/>
    <col min="10754" max="10754" width="27.26953125" style="203" customWidth="1"/>
    <col min="10755" max="10755" width="15" style="203" customWidth="1"/>
    <col min="10756" max="10756" width="11.7265625" style="203" customWidth="1"/>
    <col min="10757" max="10757" width="15.7265625" style="203" customWidth="1"/>
    <col min="10758" max="10758" width="12" style="203" customWidth="1"/>
    <col min="10759" max="10759" width="22.7265625" style="203" customWidth="1"/>
    <col min="10760" max="10760" width="11.7265625" style="203" customWidth="1"/>
    <col min="10761" max="10761" width="13.54296875" style="203" customWidth="1"/>
    <col min="10762" max="10762" width="10.26953125" style="203" bestFit="1" customWidth="1"/>
    <col min="10763" max="11008" width="9.1796875" style="203"/>
    <col min="11009" max="11009" width="3.1796875" style="203" customWidth="1"/>
    <col min="11010" max="11010" width="27.26953125" style="203" customWidth="1"/>
    <col min="11011" max="11011" width="15" style="203" customWidth="1"/>
    <col min="11012" max="11012" width="11.7265625" style="203" customWidth="1"/>
    <col min="11013" max="11013" width="15.7265625" style="203" customWidth="1"/>
    <col min="11014" max="11014" width="12" style="203" customWidth="1"/>
    <col min="11015" max="11015" width="22.7265625" style="203" customWidth="1"/>
    <col min="11016" max="11016" width="11.7265625" style="203" customWidth="1"/>
    <col min="11017" max="11017" width="13.54296875" style="203" customWidth="1"/>
    <col min="11018" max="11018" width="10.26953125" style="203" bestFit="1" customWidth="1"/>
    <col min="11019" max="11264" width="9.1796875" style="203"/>
    <col min="11265" max="11265" width="3.1796875" style="203" customWidth="1"/>
    <col min="11266" max="11266" width="27.26953125" style="203" customWidth="1"/>
    <col min="11267" max="11267" width="15" style="203" customWidth="1"/>
    <col min="11268" max="11268" width="11.7265625" style="203" customWidth="1"/>
    <col min="11269" max="11269" width="15.7265625" style="203" customWidth="1"/>
    <col min="11270" max="11270" width="12" style="203" customWidth="1"/>
    <col min="11271" max="11271" width="22.7265625" style="203" customWidth="1"/>
    <col min="11272" max="11272" width="11.7265625" style="203" customWidth="1"/>
    <col min="11273" max="11273" width="13.54296875" style="203" customWidth="1"/>
    <col min="11274" max="11274" width="10.26953125" style="203" bestFit="1" customWidth="1"/>
    <col min="11275" max="11520" width="9.1796875" style="203"/>
    <col min="11521" max="11521" width="3.1796875" style="203" customWidth="1"/>
    <col min="11522" max="11522" width="27.26953125" style="203" customWidth="1"/>
    <col min="11523" max="11523" width="15" style="203" customWidth="1"/>
    <col min="11524" max="11524" width="11.7265625" style="203" customWidth="1"/>
    <col min="11525" max="11525" width="15.7265625" style="203" customWidth="1"/>
    <col min="11526" max="11526" width="12" style="203" customWidth="1"/>
    <col min="11527" max="11527" width="22.7265625" style="203" customWidth="1"/>
    <col min="11528" max="11528" width="11.7265625" style="203" customWidth="1"/>
    <col min="11529" max="11529" width="13.54296875" style="203" customWidth="1"/>
    <col min="11530" max="11530" width="10.26953125" style="203" bestFit="1" customWidth="1"/>
    <col min="11531" max="11776" width="9.1796875" style="203"/>
    <col min="11777" max="11777" width="3.1796875" style="203" customWidth="1"/>
    <col min="11778" max="11778" width="27.26953125" style="203" customWidth="1"/>
    <col min="11779" max="11779" width="15" style="203" customWidth="1"/>
    <col min="11780" max="11780" width="11.7265625" style="203" customWidth="1"/>
    <col min="11781" max="11781" width="15.7265625" style="203" customWidth="1"/>
    <col min="11782" max="11782" width="12" style="203" customWidth="1"/>
    <col min="11783" max="11783" width="22.7265625" style="203" customWidth="1"/>
    <col min="11784" max="11784" width="11.7265625" style="203" customWidth="1"/>
    <col min="11785" max="11785" width="13.54296875" style="203" customWidth="1"/>
    <col min="11786" max="11786" width="10.26953125" style="203" bestFit="1" customWidth="1"/>
    <col min="11787" max="12032" width="9.1796875" style="203"/>
    <col min="12033" max="12033" width="3.1796875" style="203" customWidth="1"/>
    <col min="12034" max="12034" width="27.26953125" style="203" customWidth="1"/>
    <col min="12035" max="12035" width="15" style="203" customWidth="1"/>
    <col min="12036" max="12036" width="11.7265625" style="203" customWidth="1"/>
    <col min="12037" max="12037" width="15.7265625" style="203" customWidth="1"/>
    <col min="12038" max="12038" width="12" style="203" customWidth="1"/>
    <col min="12039" max="12039" width="22.7265625" style="203" customWidth="1"/>
    <col min="12040" max="12040" width="11.7265625" style="203" customWidth="1"/>
    <col min="12041" max="12041" width="13.54296875" style="203" customWidth="1"/>
    <col min="12042" max="12042" width="10.26953125" style="203" bestFit="1" customWidth="1"/>
    <col min="12043" max="12288" width="9.1796875" style="203"/>
    <col min="12289" max="12289" width="3.1796875" style="203" customWidth="1"/>
    <col min="12290" max="12290" width="27.26953125" style="203" customWidth="1"/>
    <col min="12291" max="12291" width="15" style="203" customWidth="1"/>
    <col min="12292" max="12292" width="11.7265625" style="203" customWidth="1"/>
    <col min="12293" max="12293" width="15.7265625" style="203" customWidth="1"/>
    <col min="12294" max="12294" width="12" style="203" customWidth="1"/>
    <col min="12295" max="12295" width="22.7265625" style="203" customWidth="1"/>
    <col min="12296" max="12296" width="11.7265625" style="203" customWidth="1"/>
    <col min="12297" max="12297" width="13.54296875" style="203" customWidth="1"/>
    <col min="12298" max="12298" width="10.26953125" style="203" bestFit="1" customWidth="1"/>
    <col min="12299" max="12544" width="9.1796875" style="203"/>
    <col min="12545" max="12545" width="3.1796875" style="203" customWidth="1"/>
    <col min="12546" max="12546" width="27.26953125" style="203" customWidth="1"/>
    <col min="12547" max="12547" width="15" style="203" customWidth="1"/>
    <col min="12548" max="12548" width="11.7265625" style="203" customWidth="1"/>
    <col min="12549" max="12549" width="15.7265625" style="203" customWidth="1"/>
    <col min="12550" max="12550" width="12" style="203" customWidth="1"/>
    <col min="12551" max="12551" width="22.7265625" style="203" customWidth="1"/>
    <col min="12552" max="12552" width="11.7265625" style="203" customWidth="1"/>
    <col min="12553" max="12553" width="13.54296875" style="203" customWidth="1"/>
    <col min="12554" max="12554" width="10.26953125" style="203" bestFit="1" customWidth="1"/>
    <col min="12555" max="12800" width="9.1796875" style="203"/>
    <col min="12801" max="12801" width="3.1796875" style="203" customWidth="1"/>
    <col min="12802" max="12802" width="27.26953125" style="203" customWidth="1"/>
    <col min="12803" max="12803" width="15" style="203" customWidth="1"/>
    <col min="12804" max="12804" width="11.7265625" style="203" customWidth="1"/>
    <col min="12805" max="12805" width="15.7265625" style="203" customWidth="1"/>
    <col min="12806" max="12806" width="12" style="203" customWidth="1"/>
    <col min="12807" max="12807" width="22.7265625" style="203" customWidth="1"/>
    <col min="12808" max="12808" width="11.7265625" style="203" customWidth="1"/>
    <col min="12809" max="12809" width="13.54296875" style="203" customWidth="1"/>
    <col min="12810" max="12810" width="10.26953125" style="203" bestFit="1" customWidth="1"/>
    <col min="12811" max="13056" width="9.1796875" style="203"/>
    <col min="13057" max="13057" width="3.1796875" style="203" customWidth="1"/>
    <col min="13058" max="13058" width="27.26953125" style="203" customWidth="1"/>
    <col min="13059" max="13059" width="15" style="203" customWidth="1"/>
    <col min="13060" max="13060" width="11.7265625" style="203" customWidth="1"/>
    <col min="13061" max="13061" width="15.7265625" style="203" customWidth="1"/>
    <col min="13062" max="13062" width="12" style="203" customWidth="1"/>
    <col min="13063" max="13063" width="22.7265625" style="203" customWidth="1"/>
    <col min="13064" max="13064" width="11.7265625" style="203" customWidth="1"/>
    <col min="13065" max="13065" width="13.54296875" style="203" customWidth="1"/>
    <col min="13066" max="13066" width="10.26953125" style="203" bestFit="1" customWidth="1"/>
    <col min="13067" max="13312" width="9.1796875" style="203"/>
    <col min="13313" max="13313" width="3.1796875" style="203" customWidth="1"/>
    <col min="13314" max="13314" width="27.26953125" style="203" customWidth="1"/>
    <col min="13315" max="13315" width="15" style="203" customWidth="1"/>
    <col min="13316" max="13316" width="11.7265625" style="203" customWidth="1"/>
    <col min="13317" max="13317" width="15.7265625" style="203" customWidth="1"/>
    <col min="13318" max="13318" width="12" style="203" customWidth="1"/>
    <col min="13319" max="13319" width="22.7265625" style="203" customWidth="1"/>
    <col min="13320" max="13320" width="11.7265625" style="203" customWidth="1"/>
    <col min="13321" max="13321" width="13.54296875" style="203" customWidth="1"/>
    <col min="13322" max="13322" width="10.26953125" style="203" bestFit="1" customWidth="1"/>
    <col min="13323" max="13568" width="9.1796875" style="203"/>
    <col min="13569" max="13569" width="3.1796875" style="203" customWidth="1"/>
    <col min="13570" max="13570" width="27.26953125" style="203" customWidth="1"/>
    <col min="13571" max="13571" width="15" style="203" customWidth="1"/>
    <col min="13572" max="13572" width="11.7265625" style="203" customWidth="1"/>
    <col min="13573" max="13573" width="15.7265625" style="203" customWidth="1"/>
    <col min="13574" max="13574" width="12" style="203" customWidth="1"/>
    <col min="13575" max="13575" width="22.7265625" style="203" customWidth="1"/>
    <col min="13576" max="13576" width="11.7265625" style="203" customWidth="1"/>
    <col min="13577" max="13577" width="13.54296875" style="203" customWidth="1"/>
    <col min="13578" max="13578" width="10.26953125" style="203" bestFit="1" customWidth="1"/>
    <col min="13579" max="13824" width="9.1796875" style="203"/>
    <col min="13825" max="13825" width="3.1796875" style="203" customWidth="1"/>
    <col min="13826" max="13826" width="27.26953125" style="203" customWidth="1"/>
    <col min="13827" max="13827" width="15" style="203" customWidth="1"/>
    <col min="13828" max="13828" width="11.7265625" style="203" customWidth="1"/>
    <col min="13829" max="13829" width="15.7265625" style="203" customWidth="1"/>
    <col min="13830" max="13830" width="12" style="203" customWidth="1"/>
    <col min="13831" max="13831" width="22.7265625" style="203" customWidth="1"/>
    <col min="13832" max="13832" width="11.7265625" style="203" customWidth="1"/>
    <col min="13833" max="13833" width="13.54296875" style="203" customWidth="1"/>
    <col min="13834" max="13834" width="10.26953125" style="203" bestFit="1" customWidth="1"/>
    <col min="13835" max="14080" width="9.1796875" style="203"/>
    <col min="14081" max="14081" width="3.1796875" style="203" customWidth="1"/>
    <col min="14082" max="14082" width="27.26953125" style="203" customWidth="1"/>
    <col min="14083" max="14083" width="15" style="203" customWidth="1"/>
    <col min="14084" max="14084" width="11.7265625" style="203" customWidth="1"/>
    <col min="14085" max="14085" width="15.7265625" style="203" customWidth="1"/>
    <col min="14086" max="14086" width="12" style="203" customWidth="1"/>
    <col min="14087" max="14087" width="22.7265625" style="203" customWidth="1"/>
    <col min="14088" max="14088" width="11.7265625" style="203" customWidth="1"/>
    <col min="14089" max="14089" width="13.54296875" style="203" customWidth="1"/>
    <col min="14090" max="14090" width="10.26953125" style="203" bestFit="1" customWidth="1"/>
    <col min="14091" max="14336" width="9.1796875" style="203"/>
    <col min="14337" max="14337" width="3.1796875" style="203" customWidth="1"/>
    <col min="14338" max="14338" width="27.26953125" style="203" customWidth="1"/>
    <col min="14339" max="14339" width="15" style="203" customWidth="1"/>
    <col min="14340" max="14340" width="11.7265625" style="203" customWidth="1"/>
    <col min="14341" max="14341" width="15.7265625" style="203" customWidth="1"/>
    <col min="14342" max="14342" width="12" style="203" customWidth="1"/>
    <col min="14343" max="14343" width="22.7265625" style="203" customWidth="1"/>
    <col min="14344" max="14344" width="11.7265625" style="203" customWidth="1"/>
    <col min="14345" max="14345" width="13.54296875" style="203" customWidth="1"/>
    <col min="14346" max="14346" width="10.26953125" style="203" bestFit="1" customWidth="1"/>
    <col min="14347" max="14592" width="9.1796875" style="203"/>
    <col min="14593" max="14593" width="3.1796875" style="203" customWidth="1"/>
    <col min="14594" max="14594" width="27.26953125" style="203" customWidth="1"/>
    <col min="14595" max="14595" width="15" style="203" customWidth="1"/>
    <col min="14596" max="14596" width="11.7265625" style="203" customWidth="1"/>
    <col min="14597" max="14597" width="15.7265625" style="203" customWidth="1"/>
    <col min="14598" max="14598" width="12" style="203" customWidth="1"/>
    <col min="14599" max="14599" width="22.7265625" style="203" customWidth="1"/>
    <col min="14600" max="14600" width="11.7265625" style="203" customWidth="1"/>
    <col min="14601" max="14601" width="13.54296875" style="203" customWidth="1"/>
    <col min="14602" max="14602" width="10.26953125" style="203" bestFit="1" customWidth="1"/>
    <col min="14603" max="14848" width="9.1796875" style="203"/>
    <col min="14849" max="14849" width="3.1796875" style="203" customWidth="1"/>
    <col min="14850" max="14850" width="27.26953125" style="203" customWidth="1"/>
    <col min="14851" max="14851" width="15" style="203" customWidth="1"/>
    <col min="14852" max="14852" width="11.7265625" style="203" customWidth="1"/>
    <col min="14853" max="14853" width="15.7265625" style="203" customWidth="1"/>
    <col min="14854" max="14854" width="12" style="203" customWidth="1"/>
    <col min="14855" max="14855" width="22.7265625" style="203" customWidth="1"/>
    <col min="14856" max="14856" width="11.7265625" style="203" customWidth="1"/>
    <col min="14857" max="14857" width="13.54296875" style="203" customWidth="1"/>
    <col min="14858" max="14858" width="10.26953125" style="203" bestFit="1" customWidth="1"/>
    <col min="14859" max="15104" width="9.1796875" style="203"/>
    <col min="15105" max="15105" width="3.1796875" style="203" customWidth="1"/>
    <col min="15106" max="15106" width="27.26953125" style="203" customWidth="1"/>
    <col min="15107" max="15107" width="15" style="203" customWidth="1"/>
    <col min="15108" max="15108" width="11.7265625" style="203" customWidth="1"/>
    <col min="15109" max="15109" width="15.7265625" style="203" customWidth="1"/>
    <col min="15110" max="15110" width="12" style="203" customWidth="1"/>
    <col min="15111" max="15111" width="22.7265625" style="203" customWidth="1"/>
    <col min="15112" max="15112" width="11.7265625" style="203" customWidth="1"/>
    <col min="15113" max="15113" width="13.54296875" style="203" customWidth="1"/>
    <col min="15114" max="15114" width="10.26953125" style="203" bestFit="1" customWidth="1"/>
    <col min="15115" max="15360" width="9.1796875" style="203"/>
    <col min="15361" max="15361" width="3.1796875" style="203" customWidth="1"/>
    <col min="15362" max="15362" width="27.26953125" style="203" customWidth="1"/>
    <col min="15363" max="15363" width="15" style="203" customWidth="1"/>
    <col min="15364" max="15364" width="11.7265625" style="203" customWidth="1"/>
    <col min="15365" max="15365" width="15.7265625" style="203" customWidth="1"/>
    <col min="15366" max="15366" width="12" style="203" customWidth="1"/>
    <col min="15367" max="15367" width="22.7265625" style="203" customWidth="1"/>
    <col min="15368" max="15368" width="11.7265625" style="203" customWidth="1"/>
    <col min="15369" max="15369" width="13.54296875" style="203" customWidth="1"/>
    <col min="15370" max="15370" width="10.26953125" style="203" bestFit="1" customWidth="1"/>
    <col min="15371" max="15616" width="9.1796875" style="203"/>
    <col min="15617" max="15617" width="3.1796875" style="203" customWidth="1"/>
    <col min="15618" max="15618" width="27.26953125" style="203" customWidth="1"/>
    <col min="15619" max="15619" width="15" style="203" customWidth="1"/>
    <col min="15620" max="15620" width="11.7265625" style="203" customWidth="1"/>
    <col min="15621" max="15621" width="15.7265625" style="203" customWidth="1"/>
    <col min="15622" max="15622" width="12" style="203" customWidth="1"/>
    <col min="15623" max="15623" width="22.7265625" style="203" customWidth="1"/>
    <col min="15624" max="15624" width="11.7265625" style="203" customWidth="1"/>
    <col min="15625" max="15625" width="13.54296875" style="203" customWidth="1"/>
    <col min="15626" max="15626" width="10.26953125" style="203" bestFit="1" customWidth="1"/>
    <col min="15627" max="15872" width="9.1796875" style="203"/>
    <col min="15873" max="15873" width="3.1796875" style="203" customWidth="1"/>
    <col min="15874" max="15874" width="27.26953125" style="203" customWidth="1"/>
    <col min="15875" max="15875" width="15" style="203" customWidth="1"/>
    <col min="15876" max="15876" width="11.7265625" style="203" customWidth="1"/>
    <col min="15877" max="15877" width="15.7265625" style="203" customWidth="1"/>
    <col min="15878" max="15878" width="12" style="203" customWidth="1"/>
    <col min="15879" max="15879" width="22.7265625" style="203" customWidth="1"/>
    <col min="15880" max="15880" width="11.7265625" style="203" customWidth="1"/>
    <col min="15881" max="15881" width="13.54296875" style="203" customWidth="1"/>
    <col min="15882" max="15882" width="10.26953125" style="203" bestFit="1" customWidth="1"/>
    <col min="15883" max="16128" width="9.1796875" style="203"/>
    <col min="16129" max="16129" width="3.1796875" style="203" customWidth="1"/>
    <col min="16130" max="16130" width="27.26953125" style="203" customWidth="1"/>
    <col min="16131" max="16131" width="15" style="203" customWidth="1"/>
    <col min="16132" max="16132" width="11.7265625" style="203" customWidth="1"/>
    <col min="16133" max="16133" width="15.7265625" style="203" customWidth="1"/>
    <col min="16134" max="16134" width="12" style="203" customWidth="1"/>
    <col min="16135" max="16135" width="22.7265625" style="203" customWidth="1"/>
    <col min="16136" max="16136" width="11.7265625" style="203" customWidth="1"/>
    <col min="16137" max="16137" width="13.54296875" style="203" customWidth="1"/>
    <col min="16138" max="16138" width="10.26953125" style="203" bestFit="1" customWidth="1"/>
    <col min="16139" max="16384" width="9.1796875" style="203"/>
  </cols>
  <sheetData>
    <row r="1" spans="1:15" x14ac:dyDescent="0.35">
      <c r="A1" s="592" t="s">
        <v>375</v>
      </c>
      <c r="B1" s="592"/>
      <c r="C1" s="592"/>
      <c r="D1" s="592"/>
      <c r="E1" s="592"/>
      <c r="F1" s="592"/>
      <c r="G1" s="592"/>
      <c r="H1" s="268"/>
    </row>
    <row r="2" spans="1:15" x14ac:dyDescent="0.35">
      <c r="A2" s="208"/>
      <c r="B2" s="208"/>
      <c r="C2" s="208"/>
      <c r="D2" s="208"/>
      <c r="E2" s="208"/>
      <c r="F2" s="208"/>
      <c r="G2" s="208"/>
      <c r="H2" s="208"/>
    </row>
    <row r="3" spans="1:15" x14ac:dyDescent="0.35">
      <c r="A3" s="589" t="s">
        <v>311</v>
      </c>
      <c r="B3" s="589"/>
      <c r="C3" s="266" t="e">
        <f>+'EE No Pay Item CONTRACTOR'!C6</f>
        <v>#REF!</v>
      </c>
      <c r="D3" s="210" t="s">
        <v>312</v>
      </c>
      <c r="E3" s="266" t="e">
        <f>+'EE No Pay Item CONTRACTOR'!E6</f>
        <v>#REF!</v>
      </c>
      <c r="F3" s="210" t="s">
        <v>313</v>
      </c>
      <c r="G3" s="221" t="e">
        <f>+'EE No Pay Item CONTRACTOR'!G6</f>
        <v>#REF!</v>
      </c>
      <c r="J3" s="210"/>
      <c r="N3" s="210"/>
      <c r="O3" s="269"/>
    </row>
    <row r="4" spans="1:15" x14ac:dyDescent="0.35">
      <c r="A4" s="589" t="s">
        <v>314</v>
      </c>
      <c r="B4" s="589"/>
      <c r="C4" s="617" t="e">
        <f>+'EE No Pay Item CONTRACTOR'!C7</f>
        <v>#REF!</v>
      </c>
      <c r="D4" s="617"/>
      <c r="E4" s="617"/>
      <c r="F4" s="617"/>
      <c r="G4" s="617"/>
    </row>
    <row r="5" spans="1:15" x14ac:dyDescent="0.35">
      <c r="A5" s="589" t="s">
        <v>315</v>
      </c>
      <c r="B5" s="589"/>
      <c r="C5" s="618" t="e">
        <f>+'EE No Pay Item CONTRACTOR'!C8</f>
        <v>#REF!</v>
      </c>
      <c r="D5" s="618"/>
      <c r="E5" s="618"/>
      <c r="F5" s="618"/>
      <c r="G5" s="618"/>
    </row>
    <row r="6" spans="1:15" x14ac:dyDescent="0.35">
      <c r="A6" s="589" t="s">
        <v>316</v>
      </c>
      <c r="B6" s="589"/>
      <c r="C6" s="618" t="e">
        <f>+'EE No Pay Item CONTRACTOR'!C9</f>
        <v>#REF!</v>
      </c>
      <c r="D6" s="618"/>
      <c r="E6" s="618"/>
      <c r="F6" s="618"/>
      <c r="G6" s="618"/>
    </row>
    <row r="7" spans="1:15" x14ac:dyDescent="0.35">
      <c r="A7" s="589" t="s">
        <v>317</v>
      </c>
      <c r="B7" s="589"/>
      <c r="C7" s="618" t="e">
        <f>+'EE No Pay Item CONTRACTOR'!C10</f>
        <v>#REF!</v>
      </c>
      <c r="D7" s="618"/>
      <c r="E7" s="618"/>
      <c r="F7" s="618"/>
      <c r="G7" s="618"/>
    </row>
    <row r="8" spans="1:15" x14ac:dyDescent="0.35">
      <c r="A8" s="599" t="s">
        <v>376</v>
      </c>
      <c r="B8" s="599"/>
      <c r="C8" s="599"/>
      <c r="D8" s="599"/>
      <c r="E8" s="599"/>
      <c r="F8" s="599"/>
      <c r="G8" s="599"/>
    </row>
    <row r="9" spans="1:15" x14ac:dyDescent="0.35">
      <c r="A9" s="210"/>
      <c r="C9" s="203"/>
      <c r="D9" s="203"/>
      <c r="E9" s="203"/>
      <c r="F9" s="203"/>
      <c r="G9" s="203"/>
    </row>
    <row r="10" spans="1:15" x14ac:dyDescent="0.35">
      <c r="A10" s="601" t="s">
        <v>377</v>
      </c>
      <c r="B10" s="601"/>
      <c r="C10" s="602"/>
      <c r="D10" s="602"/>
      <c r="E10" s="602"/>
      <c r="F10" s="602"/>
      <c r="G10" s="602"/>
    </row>
    <row r="12" spans="1:15" x14ac:dyDescent="0.35">
      <c r="A12" s="203" t="s">
        <v>326</v>
      </c>
      <c r="B12" s="203" t="s">
        <v>327</v>
      </c>
      <c r="G12" s="203"/>
    </row>
    <row r="13" spans="1:15" x14ac:dyDescent="0.35">
      <c r="G13" s="203"/>
    </row>
    <row r="14" spans="1:15" s="230" customFormat="1" ht="46.5" x14ac:dyDescent="0.35">
      <c r="A14" s="603" t="s">
        <v>338</v>
      </c>
      <c r="B14" s="603"/>
      <c r="C14" s="229" t="s">
        <v>339</v>
      </c>
      <c r="D14" s="229" t="s">
        <v>340</v>
      </c>
      <c r="E14" s="229" t="s">
        <v>341</v>
      </c>
      <c r="F14" s="229" t="s">
        <v>342</v>
      </c>
      <c r="G14" s="229" t="s">
        <v>343</v>
      </c>
    </row>
    <row r="15" spans="1:15" x14ac:dyDescent="0.35">
      <c r="A15" s="600"/>
      <c r="B15" s="600"/>
      <c r="C15" s="231"/>
      <c r="D15" s="232"/>
      <c r="E15" s="233"/>
      <c r="F15" s="234"/>
      <c r="G15" s="235">
        <f>+(C15*E15)+ (F15*(C15*E15))</f>
        <v>0</v>
      </c>
    </row>
    <row r="16" spans="1:15" x14ac:dyDescent="0.35">
      <c r="A16" s="600"/>
      <c r="B16" s="600"/>
      <c r="C16" s="231"/>
      <c r="D16" s="232"/>
      <c r="E16" s="233"/>
      <c r="F16" s="234"/>
      <c r="G16" s="235">
        <f t="shared" ref="G16:G23" si="0">+(C16*E16)+ (F16*(C16*E16))</f>
        <v>0</v>
      </c>
    </row>
    <row r="17" spans="1:7" x14ac:dyDescent="0.35">
      <c r="A17" s="600"/>
      <c r="B17" s="600"/>
      <c r="C17" s="231"/>
      <c r="D17" s="232"/>
      <c r="E17" s="233"/>
      <c r="F17" s="234"/>
      <c r="G17" s="235">
        <f t="shared" si="0"/>
        <v>0</v>
      </c>
    </row>
    <row r="18" spans="1:7" x14ac:dyDescent="0.35">
      <c r="A18" s="600"/>
      <c r="B18" s="600"/>
      <c r="C18" s="231"/>
      <c r="D18" s="232"/>
      <c r="E18" s="233"/>
      <c r="F18" s="234"/>
      <c r="G18" s="235">
        <f t="shared" si="0"/>
        <v>0</v>
      </c>
    </row>
    <row r="19" spans="1:7" x14ac:dyDescent="0.35">
      <c r="A19" s="600" t="s">
        <v>281</v>
      </c>
      <c r="B19" s="600"/>
      <c r="C19" s="231"/>
      <c r="D19" s="232" t="s">
        <v>281</v>
      </c>
      <c r="E19" s="236"/>
      <c r="F19" s="234"/>
      <c r="G19" s="235">
        <f t="shared" si="0"/>
        <v>0</v>
      </c>
    </row>
    <row r="20" spans="1:7" x14ac:dyDescent="0.35">
      <c r="A20" s="600" t="s">
        <v>281</v>
      </c>
      <c r="B20" s="600"/>
      <c r="C20" s="231"/>
      <c r="D20" s="232" t="s">
        <v>281</v>
      </c>
      <c r="E20" s="236"/>
      <c r="F20" s="234"/>
      <c r="G20" s="235">
        <f t="shared" si="0"/>
        <v>0</v>
      </c>
    </row>
    <row r="21" spans="1:7" x14ac:dyDescent="0.35">
      <c r="A21" s="600" t="s">
        <v>281</v>
      </c>
      <c r="B21" s="600"/>
      <c r="C21" s="231"/>
      <c r="D21" s="232" t="s">
        <v>281</v>
      </c>
      <c r="E21" s="236"/>
      <c r="F21" s="234"/>
      <c r="G21" s="235">
        <f t="shared" si="0"/>
        <v>0</v>
      </c>
    </row>
    <row r="22" spans="1:7" x14ac:dyDescent="0.35">
      <c r="A22" s="600" t="s">
        <v>281</v>
      </c>
      <c r="B22" s="600"/>
      <c r="C22" s="231"/>
      <c r="D22" s="232" t="s">
        <v>281</v>
      </c>
      <c r="E22" s="236"/>
      <c r="F22" s="234"/>
      <c r="G22" s="235">
        <f t="shared" si="0"/>
        <v>0</v>
      </c>
    </row>
    <row r="23" spans="1:7" x14ac:dyDescent="0.35">
      <c r="A23" s="600" t="s">
        <v>281</v>
      </c>
      <c r="B23" s="600"/>
      <c r="C23" s="231"/>
      <c r="D23" s="232" t="s">
        <v>281</v>
      </c>
      <c r="E23" s="236"/>
      <c r="F23" s="234"/>
      <c r="G23" s="235">
        <f t="shared" si="0"/>
        <v>0</v>
      </c>
    </row>
    <row r="24" spans="1:7" x14ac:dyDescent="0.35">
      <c r="A24" s="608" t="s">
        <v>281</v>
      </c>
      <c r="B24" s="608"/>
      <c r="G24" s="203"/>
    </row>
    <row r="25" spans="1:7" s="227" customFormat="1" x14ac:dyDescent="0.35">
      <c r="C25" s="208"/>
      <c r="D25" s="208"/>
      <c r="E25" s="208"/>
      <c r="F25" s="237" t="s">
        <v>344</v>
      </c>
      <c r="G25" s="238">
        <f>SUM(G15:G23)</f>
        <v>0</v>
      </c>
    </row>
    <row r="26" spans="1:7" x14ac:dyDescent="0.35">
      <c r="G26" s="203"/>
    </row>
    <row r="27" spans="1:7" x14ac:dyDescent="0.35">
      <c r="G27" s="203"/>
    </row>
    <row r="28" spans="1:7" x14ac:dyDescent="0.35">
      <c r="A28" s="203" t="s">
        <v>328</v>
      </c>
      <c r="B28" s="203" t="s">
        <v>329</v>
      </c>
      <c r="G28" s="203"/>
    </row>
    <row r="29" spans="1:7" x14ac:dyDescent="0.35">
      <c r="G29" s="203"/>
    </row>
    <row r="30" spans="1:7" s="230" customFormat="1" x14ac:dyDescent="0.35">
      <c r="A30" s="603" t="s">
        <v>345</v>
      </c>
      <c r="B30" s="603"/>
      <c r="C30" s="229" t="s">
        <v>346</v>
      </c>
      <c r="D30" s="239" t="s">
        <v>340</v>
      </c>
      <c r="E30" s="609" t="s">
        <v>341</v>
      </c>
      <c r="F30" s="610"/>
      <c r="G30" s="240" t="s">
        <v>347</v>
      </c>
    </row>
    <row r="31" spans="1:7" x14ac:dyDescent="0.35">
      <c r="A31" s="600"/>
      <c r="B31" s="600"/>
      <c r="C31" s="231"/>
      <c r="D31" s="241"/>
      <c r="E31" s="604"/>
      <c r="F31" s="605"/>
      <c r="G31" s="242">
        <f t="shared" ref="G31:G39" si="1">+C31*E31</f>
        <v>0</v>
      </c>
    </row>
    <row r="32" spans="1:7" x14ac:dyDescent="0.35">
      <c r="A32" s="600"/>
      <c r="B32" s="600"/>
      <c r="C32" s="231"/>
      <c r="D32" s="241"/>
      <c r="E32" s="604"/>
      <c r="F32" s="605"/>
      <c r="G32" s="242">
        <f t="shared" si="1"/>
        <v>0</v>
      </c>
    </row>
    <row r="33" spans="1:7" x14ac:dyDescent="0.35">
      <c r="A33" s="600" t="s">
        <v>281</v>
      </c>
      <c r="B33" s="600"/>
      <c r="C33" s="231"/>
      <c r="D33" s="241"/>
      <c r="E33" s="604"/>
      <c r="F33" s="605"/>
      <c r="G33" s="242">
        <f t="shared" si="1"/>
        <v>0</v>
      </c>
    </row>
    <row r="34" spans="1:7" x14ac:dyDescent="0.35">
      <c r="A34" s="600" t="s">
        <v>281</v>
      </c>
      <c r="B34" s="600"/>
      <c r="C34" s="231"/>
      <c r="D34" s="241"/>
      <c r="E34" s="604"/>
      <c r="F34" s="605"/>
      <c r="G34" s="242">
        <f t="shared" si="1"/>
        <v>0</v>
      </c>
    </row>
    <row r="35" spans="1:7" x14ac:dyDescent="0.35">
      <c r="A35" s="600" t="s">
        <v>281</v>
      </c>
      <c r="B35" s="600"/>
      <c r="C35" s="231"/>
      <c r="D35" s="241"/>
      <c r="E35" s="604"/>
      <c r="F35" s="605"/>
      <c r="G35" s="242">
        <f t="shared" si="1"/>
        <v>0</v>
      </c>
    </row>
    <row r="36" spans="1:7" x14ac:dyDescent="0.35">
      <c r="A36" s="600" t="s">
        <v>281</v>
      </c>
      <c r="B36" s="600"/>
      <c r="C36" s="231"/>
      <c r="D36" s="241"/>
      <c r="E36" s="604"/>
      <c r="F36" s="605"/>
      <c r="G36" s="242">
        <f t="shared" si="1"/>
        <v>0</v>
      </c>
    </row>
    <row r="37" spans="1:7" x14ac:dyDescent="0.35">
      <c r="A37" s="600" t="s">
        <v>281</v>
      </c>
      <c r="B37" s="600"/>
      <c r="C37" s="231"/>
      <c r="D37" s="241"/>
      <c r="E37" s="604"/>
      <c r="F37" s="605"/>
      <c r="G37" s="242">
        <f t="shared" si="1"/>
        <v>0</v>
      </c>
    </row>
    <row r="38" spans="1:7" x14ac:dyDescent="0.35">
      <c r="A38" s="600" t="s">
        <v>281</v>
      </c>
      <c r="B38" s="600"/>
      <c r="C38" s="231"/>
      <c r="D38" s="241"/>
      <c r="E38" s="604"/>
      <c r="F38" s="605"/>
      <c r="G38" s="242">
        <f t="shared" si="1"/>
        <v>0</v>
      </c>
    </row>
    <row r="39" spans="1:7" x14ac:dyDescent="0.35">
      <c r="A39" s="600" t="s">
        <v>281</v>
      </c>
      <c r="B39" s="600"/>
      <c r="C39" s="231"/>
      <c r="D39" s="243"/>
      <c r="E39" s="604"/>
      <c r="F39" s="605"/>
      <c r="G39" s="242">
        <f t="shared" si="1"/>
        <v>0</v>
      </c>
    </row>
    <row r="40" spans="1:7" x14ac:dyDescent="0.35">
      <c r="A40" s="611" t="s">
        <v>281</v>
      </c>
      <c r="B40" s="611"/>
      <c r="C40" s="244"/>
      <c r="D40" s="244"/>
      <c r="G40" s="203"/>
    </row>
    <row r="41" spans="1:7" s="238" customFormat="1" x14ac:dyDescent="0.35">
      <c r="C41" s="245"/>
      <c r="D41" s="245"/>
      <c r="E41" s="245"/>
      <c r="F41" s="246" t="s">
        <v>348</v>
      </c>
      <c r="G41" s="238">
        <f>SUM(G31:G39)</f>
        <v>0</v>
      </c>
    </row>
    <row r="42" spans="1:7" x14ac:dyDescent="0.35">
      <c r="G42" s="203"/>
    </row>
    <row r="43" spans="1:7" x14ac:dyDescent="0.35">
      <c r="G43" s="203"/>
    </row>
    <row r="44" spans="1:7" x14ac:dyDescent="0.35">
      <c r="A44" s="203" t="s">
        <v>330</v>
      </c>
      <c r="B44" s="203" t="s">
        <v>331</v>
      </c>
      <c r="G44" s="203"/>
    </row>
    <row r="45" spans="1:7" x14ac:dyDescent="0.35">
      <c r="G45" s="203"/>
    </row>
    <row r="46" spans="1:7" s="230" customFormat="1" ht="12.75" customHeight="1" x14ac:dyDescent="0.35">
      <c r="A46" s="603" t="s">
        <v>331</v>
      </c>
      <c r="B46" s="612"/>
      <c r="C46" s="609" t="s">
        <v>350</v>
      </c>
      <c r="D46" s="610"/>
      <c r="E46" s="609" t="s">
        <v>351</v>
      </c>
      <c r="F46" s="610"/>
      <c r="G46" s="613" t="s">
        <v>347</v>
      </c>
    </row>
    <row r="47" spans="1:7" s="230" customFormat="1" ht="77.5" x14ac:dyDescent="0.35">
      <c r="A47" s="603"/>
      <c r="B47" s="603"/>
      <c r="C47" s="240" t="s">
        <v>352</v>
      </c>
      <c r="D47" s="229" t="s">
        <v>353</v>
      </c>
      <c r="E47" s="229" t="s">
        <v>354</v>
      </c>
      <c r="F47" s="229" t="s">
        <v>353</v>
      </c>
      <c r="G47" s="614"/>
    </row>
    <row r="48" spans="1:7" x14ac:dyDescent="0.35">
      <c r="A48" s="606"/>
      <c r="B48" s="607"/>
      <c r="C48" s="233"/>
      <c r="D48" s="247"/>
      <c r="E48" s="233"/>
      <c r="F48" s="248"/>
      <c r="G48" s="249">
        <f>+(C48*D48)+(((E48/176)*0.5)*F48)</f>
        <v>0</v>
      </c>
    </row>
    <row r="49" spans="1:8" x14ac:dyDescent="0.35">
      <c r="A49" s="606"/>
      <c r="B49" s="607"/>
      <c r="C49" s="233"/>
      <c r="D49" s="250"/>
      <c r="E49" s="233"/>
      <c r="F49" s="251"/>
      <c r="G49" s="249">
        <f t="shared" ref="G49:G56" si="2">+(C49*D49)+(((E49/176)*0.5)*F49)</f>
        <v>0</v>
      </c>
    </row>
    <row r="50" spans="1:8" x14ac:dyDescent="0.35">
      <c r="A50" s="606"/>
      <c r="B50" s="607"/>
      <c r="C50" s="233"/>
      <c r="D50" s="250"/>
      <c r="E50" s="233"/>
      <c r="F50" s="251"/>
      <c r="G50" s="249">
        <f t="shared" si="2"/>
        <v>0</v>
      </c>
    </row>
    <row r="51" spans="1:8" x14ac:dyDescent="0.35">
      <c r="A51" s="606"/>
      <c r="B51" s="607"/>
      <c r="C51" s="233"/>
      <c r="D51" s="250"/>
      <c r="E51" s="233"/>
      <c r="F51" s="251"/>
      <c r="G51" s="249">
        <f t="shared" si="2"/>
        <v>0</v>
      </c>
    </row>
    <row r="52" spans="1:8" x14ac:dyDescent="0.35">
      <c r="A52" s="606"/>
      <c r="B52" s="607"/>
      <c r="C52" s="233"/>
      <c r="D52" s="231"/>
      <c r="E52" s="233"/>
      <c r="F52" s="251"/>
      <c r="G52" s="249">
        <f t="shared" si="2"/>
        <v>0</v>
      </c>
    </row>
    <row r="53" spans="1:8" x14ac:dyDescent="0.35">
      <c r="A53" s="606"/>
      <c r="B53" s="607"/>
      <c r="C53" s="233"/>
      <c r="D53" s="231"/>
      <c r="E53" s="233"/>
      <c r="F53" s="251"/>
      <c r="G53" s="249">
        <f t="shared" si="2"/>
        <v>0</v>
      </c>
    </row>
    <row r="54" spans="1:8" x14ac:dyDescent="0.35">
      <c r="A54" s="606"/>
      <c r="B54" s="607"/>
      <c r="C54" s="233"/>
      <c r="D54" s="231"/>
      <c r="E54" s="233"/>
      <c r="F54" s="251"/>
      <c r="G54" s="249">
        <f t="shared" si="2"/>
        <v>0</v>
      </c>
    </row>
    <row r="55" spans="1:8" x14ac:dyDescent="0.35">
      <c r="A55" s="606"/>
      <c r="B55" s="607"/>
      <c r="C55" s="233"/>
      <c r="D55" s="231"/>
      <c r="E55" s="233"/>
      <c r="F55" s="251"/>
      <c r="G55" s="249">
        <f t="shared" si="2"/>
        <v>0</v>
      </c>
    </row>
    <row r="56" spans="1:8" x14ac:dyDescent="0.35">
      <c r="A56" s="606"/>
      <c r="B56" s="591"/>
      <c r="C56" s="233"/>
      <c r="D56" s="231"/>
      <c r="E56" s="233"/>
      <c r="F56" s="251"/>
      <c r="G56" s="249">
        <f t="shared" si="2"/>
        <v>0</v>
      </c>
    </row>
    <row r="57" spans="1:8" x14ac:dyDescent="0.35">
      <c r="A57" s="608" t="s">
        <v>281</v>
      </c>
      <c r="B57" s="608"/>
      <c r="F57" s="203"/>
      <c r="G57" s="203"/>
    </row>
    <row r="58" spans="1:8" s="227" customFormat="1" x14ac:dyDescent="0.35">
      <c r="C58" s="208"/>
      <c r="D58" s="208"/>
      <c r="E58" s="208"/>
      <c r="F58" s="237" t="s">
        <v>355</v>
      </c>
      <c r="G58" s="238">
        <f>SUM(G48:G56)</f>
        <v>0</v>
      </c>
    </row>
    <row r="59" spans="1:8" x14ac:dyDescent="0.35">
      <c r="G59" s="203"/>
    </row>
    <row r="60" spans="1:8" x14ac:dyDescent="0.35">
      <c r="G60" s="203"/>
    </row>
    <row r="61" spans="1:8" x14ac:dyDescent="0.35">
      <c r="A61" s="203" t="s">
        <v>332</v>
      </c>
      <c r="B61" s="203" t="s">
        <v>333</v>
      </c>
      <c r="C61" s="203"/>
      <c r="H61" s="207"/>
    </row>
    <row r="62" spans="1:8" x14ac:dyDescent="0.35">
      <c r="C62" s="203"/>
      <c r="H62" s="207"/>
    </row>
    <row r="63" spans="1:8" x14ac:dyDescent="0.35">
      <c r="B63" s="252" t="s">
        <v>357</v>
      </c>
      <c r="C63" s="203" t="s">
        <v>358</v>
      </c>
      <c r="G63" s="253">
        <f>SUM(G25,G41,G58)*17.5%</f>
        <v>0</v>
      </c>
      <c r="H63" s="207"/>
    </row>
    <row r="64" spans="1:8" s="254" customFormat="1" ht="90" customHeight="1" thickBot="1" x14ac:dyDescent="0.4">
      <c r="B64" s="255" t="s">
        <v>359</v>
      </c>
      <c r="C64" s="615" t="s">
        <v>360</v>
      </c>
      <c r="D64" s="615"/>
      <c r="E64" s="615"/>
      <c r="F64" s="615"/>
      <c r="G64" s="270"/>
    </row>
    <row r="65" spans="3:8" ht="16" thickTop="1" x14ac:dyDescent="0.35">
      <c r="C65" s="203"/>
      <c r="F65" s="237" t="s">
        <v>374</v>
      </c>
      <c r="G65" s="271">
        <f>SUM(G63:G64)</f>
        <v>0</v>
      </c>
      <c r="H65" s="207"/>
    </row>
    <row r="67" spans="3:8" x14ac:dyDescent="0.35">
      <c r="F67" s="237" t="s">
        <v>378</v>
      </c>
      <c r="G67" s="238">
        <f>SUM(G25,G41,G58,G65)</f>
        <v>0</v>
      </c>
    </row>
  </sheetData>
  <sheetProtection selectLockedCells="1"/>
  <mergeCells count="61">
    <mergeCell ref="A54:B54"/>
    <mergeCell ref="A55:B55"/>
    <mergeCell ref="A56:B56"/>
    <mergeCell ref="A57:B57"/>
    <mergeCell ref="C64:F64"/>
    <mergeCell ref="A53:B53"/>
    <mergeCell ref="A40:B40"/>
    <mergeCell ref="A46:B46"/>
    <mergeCell ref="C46:D46"/>
    <mergeCell ref="E46:F46"/>
    <mergeCell ref="A48:B48"/>
    <mergeCell ref="A49:B49"/>
    <mergeCell ref="A50:B50"/>
    <mergeCell ref="A51:B51"/>
    <mergeCell ref="A52:B52"/>
    <mergeCell ref="G46:G47"/>
    <mergeCell ref="A47:B47"/>
    <mergeCell ref="A37:B37"/>
    <mergeCell ref="E37:F37"/>
    <mergeCell ref="A38:B38"/>
    <mergeCell ref="E38:F38"/>
    <mergeCell ref="A39:B39"/>
    <mergeCell ref="E39:F39"/>
    <mergeCell ref="A34:B34"/>
    <mergeCell ref="E34:F34"/>
    <mergeCell ref="A35:B35"/>
    <mergeCell ref="E35:F35"/>
    <mergeCell ref="A36:B36"/>
    <mergeCell ref="E36:F36"/>
    <mergeCell ref="A33:B33"/>
    <mergeCell ref="E33:F33"/>
    <mergeCell ref="A20:B20"/>
    <mergeCell ref="A21:B21"/>
    <mergeCell ref="A22:B22"/>
    <mergeCell ref="A23:B23"/>
    <mergeCell ref="A24:B24"/>
    <mergeCell ref="A30:B30"/>
    <mergeCell ref="E30:F30"/>
    <mergeCell ref="A31:B31"/>
    <mergeCell ref="E31:F31"/>
    <mergeCell ref="A32:B32"/>
    <mergeCell ref="E32:F32"/>
    <mergeCell ref="A19:B19"/>
    <mergeCell ref="A6:B6"/>
    <mergeCell ref="C6:G6"/>
    <mergeCell ref="A7:B7"/>
    <mergeCell ref="C7:G7"/>
    <mergeCell ref="A8:G8"/>
    <mergeCell ref="A10:B10"/>
    <mergeCell ref="C10:G10"/>
    <mergeCell ref="A14:B14"/>
    <mergeCell ref="A15:B15"/>
    <mergeCell ref="A16:B16"/>
    <mergeCell ref="A17:B17"/>
    <mergeCell ref="A18:B18"/>
    <mergeCell ref="A1:G1"/>
    <mergeCell ref="A3:B3"/>
    <mergeCell ref="A4:B4"/>
    <mergeCell ref="C4:G4"/>
    <mergeCell ref="A5:B5"/>
    <mergeCell ref="C5:G5"/>
  </mergeCells>
  <pageMargins left="0.75" right="0.75" top="1" bottom="1" header="0.5" footer="0.5"/>
  <pageSetup scale="83" fitToHeight="2" orientation="portrait" r:id="rId1"/>
  <headerFooter alignWithMargins="0">
    <oddFooter>Page &amp;P of &amp;N</oddFooter>
  </headerFooter>
  <rowBreaks count="1" manualBreakCount="1">
    <brk id="4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O67"/>
  <sheetViews>
    <sheetView zoomScaleNormal="100" workbookViewId="0">
      <selection sqref="A1:G1"/>
    </sheetView>
  </sheetViews>
  <sheetFormatPr defaultColWidth="9.1796875" defaultRowHeight="15.5" x14ac:dyDescent="0.35"/>
  <cols>
    <col min="1" max="1" width="3.1796875" style="203" customWidth="1"/>
    <col min="2" max="2" width="27.26953125" style="203" customWidth="1"/>
    <col min="3" max="3" width="15" style="207" customWidth="1"/>
    <col min="4" max="4" width="11.7265625" style="207" customWidth="1"/>
    <col min="5" max="5" width="15.7265625" style="207" customWidth="1"/>
    <col min="6" max="6" width="12" style="207" customWidth="1"/>
    <col min="7" max="7" width="22.7265625" style="207" customWidth="1"/>
    <col min="8" max="8" width="11.7265625" style="203" customWidth="1"/>
    <col min="9" max="9" width="13.54296875" style="203" customWidth="1"/>
    <col min="10" max="10" width="10.26953125" style="203" bestFit="1" customWidth="1"/>
    <col min="11" max="256" width="9.1796875" style="203"/>
    <col min="257" max="257" width="3.1796875" style="203" customWidth="1"/>
    <col min="258" max="258" width="27.26953125" style="203" customWidth="1"/>
    <col min="259" max="259" width="15" style="203" customWidth="1"/>
    <col min="260" max="260" width="11.7265625" style="203" customWidth="1"/>
    <col min="261" max="261" width="15.7265625" style="203" customWidth="1"/>
    <col min="262" max="262" width="12" style="203" customWidth="1"/>
    <col min="263" max="263" width="22.7265625" style="203" customWidth="1"/>
    <col min="264" max="264" width="11.7265625" style="203" customWidth="1"/>
    <col min="265" max="265" width="13.54296875" style="203" customWidth="1"/>
    <col min="266" max="266" width="10.26953125" style="203" bestFit="1" customWidth="1"/>
    <col min="267" max="512" width="9.1796875" style="203"/>
    <col min="513" max="513" width="3.1796875" style="203" customWidth="1"/>
    <col min="514" max="514" width="27.26953125" style="203" customWidth="1"/>
    <col min="515" max="515" width="15" style="203" customWidth="1"/>
    <col min="516" max="516" width="11.7265625" style="203" customWidth="1"/>
    <col min="517" max="517" width="15.7265625" style="203" customWidth="1"/>
    <col min="518" max="518" width="12" style="203" customWidth="1"/>
    <col min="519" max="519" width="22.7265625" style="203" customWidth="1"/>
    <col min="520" max="520" width="11.7265625" style="203" customWidth="1"/>
    <col min="521" max="521" width="13.54296875" style="203" customWidth="1"/>
    <col min="522" max="522" width="10.26953125" style="203" bestFit="1" customWidth="1"/>
    <col min="523" max="768" width="9.1796875" style="203"/>
    <col min="769" max="769" width="3.1796875" style="203" customWidth="1"/>
    <col min="770" max="770" width="27.26953125" style="203" customWidth="1"/>
    <col min="771" max="771" width="15" style="203" customWidth="1"/>
    <col min="772" max="772" width="11.7265625" style="203" customWidth="1"/>
    <col min="773" max="773" width="15.7265625" style="203" customWidth="1"/>
    <col min="774" max="774" width="12" style="203" customWidth="1"/>
    <col min="775" max="775" width="22.7265625" style="203" customWidth="1"/>
    <col min="776" max="776" width="11.7265625" style="203" customWidth="1"/>
    <col min="777" max="777" width="13.54296875" style="203" customWidth="1"/>
    <col min="778" max="778" width="10.26953125" style="203" bestFit="1" customWidth="1"/>
    <col min="779" max="1024" width="9.1796875" style="203"/>
    <col min="1025" max="1025" width="3.1796875" style="203" customWidth="1"/>
    <col min="1026" max="1026" width="27.26953125" style="203" customWidth="1"/>
    <col min="1027" max="1027" width="15" style="203" customWidth="1"/>
    <col min="1028" max="1028" width="11.7265625" style="203" customWidth="1"/>
    <col min="1029" max="1029" width="15.7265625" style="203" customWidth="1"/>
    <col min="1030" max="1030" width="12" style="203" customWidth="1"/>
    <col min="1031" max="1031" width="22.7265625" style="203" customWidth="1"/>
    <col min="1032" max="1032" width="11.7265625" style="203" customWidth="1"/>
    <col min="1033" max="1033" width="13.54296875" style="203" customWidth="1"/>
    <col min="1034" max="1034" width="10.26953125" style="203" bestFit="1" customWidth="1"/>
    <col min="1035" max="1280" width="9.1796875" style="203"/>
    <col min="1281" max="1281" width="3.1796875" style="203" customWidth="1"/>
    <col min="1282" max="1282" width="27.26953125" style="203" customWidth="1"/>
    <col min="1283" max="1283" width="15" style="203" customWidth="1"/>
    <col min="1284" max="1284" width="11.7265625" style="203" customWidth="1"/>
    <col min="1285" max="1285" width="15.7265625" style="203" customWidth="1"/>
    <col min="1286" max="1286" width="12" style="203" customWidth="1"/>
    <col min="1287" max="1287" width="22.7265625" style="203" customWidth="1"/>
    <col min="1288" max="1288" width="11.7265625" style="203" customWidth="1"/>
    <col min="1289" max="1289" width="13.54296875" style="203" customWidth="1"/>
    <col min="1290" max="1290" width="10.26953125" style="203" bestFit="1" customWidth="1"/>
    <col min="1291" max="1536" width="9.1796875" style="203"/>
    <col min="1537" max="1537" width="3.1796875" style="203" customWidth="1"/>
    <col min="1538" max="1538" width="27.26953125" style="203" customWidth="1"/>
    <col min="1539" max="1539" width="15" style="203" customWidth="1"/>
    <col min="1540" max="1540" width="11.7265625" style="203" customWidth="1"/>
    <col min="1541" max="1541" width="15.7265625" style="203" customWidth="1"/>
    <col min="1542" max="1542" width="12" style="203" customWidth="1"/>
    <col min="1543" max="1543" width="22.7265625" style="203" customWidth="1"/>
    <col min="1544" max="1544" width="11.7265625" style="203" customWidth="1"/>
    <col min="1545" max="1545" width="13.54296875" style="203" customWidth="1"/>
    <col min="1546" max="1546" width="10.26953125" style="203" bestFit="1" customWidth="1"/>
    <col min="1547" max="1792" width="9.1796875" style="203"/>
    <col min="1793" max="1793" width="3.1796875" style="203" customWidth="1"/>
    <col min="1794" max="1794" width="27.26953125" style="203" customWidth="1"/>
    <col min="1795" max="1795" width="15" style="203" customWidth="1"/>
    <col min="1796" max="1796" width="11.7265625" style="203" customWidth="1"/>
    <col min="1797" max="1797" width="15.7265625" style="203" customWidth="1"/>
    <col min="1798" max="1798" width="12" style="203" customWidth="1"/>
    <col min="1799" max="1799" width="22.7265625" style="203" customWidth="1"/>
    <col min="1800" max="1800" width="11.7265625" style="203" customWidth="1"/>
    <col min="1801" max="1801" width="13.54296875" style="203" customWidth="1"/>
    <col min="1802" max="1802" width="10.26953125" style="203" bestFit="1" customWidth="1"/>
    <col min="1803" max="2048" width="9.1796875" style="203"/>
    <col min="2049" max="2049" width="3.1796875" style="203" customWidth="1"/>
    <col min="2050" max="2050" width="27.26953125" style="203" customWidth="1"/>
    <col min="2051" max="2051" width="15" style="203" customWidth="1"/>
    <col min="2052" max="2052" width="11.7265625" style="203" customWidth="1"/>
    <col min="2053" max="2053" width="15.7265625" style="203" customWidth="1"/>
    <col min="2054" max="2054" width="12" style="203" customWidth="1"/>
    <col min="2055" max="2055" width="22.7265625" style="203" customWidth="1"/>
    <col min="2056" max="2056" width="11.7265625" style="203" customWidth="1"/>
    <col min="2057" max="2057" width="13.54296875" style="203" customWidth="1"/>
    <col min="2058" max="2058" width="10.26953125" style="203" bestFit="1" customWidth="1"/>
    <col min="2059" max="2304" width="9.1796875" style="203"/>
    <col min="2305" max="2305" width="3.1796875" style="203" customWidth="1"/>
    <col min="2306" max="2306" width="27.26953125" style="203" customWidth="1"/>
    <col min="2307" max="2307" width="15" style="203" customWidth="1"/>
    <col min="2308" max="2308" width="11.7265625" style="203" customWidth="1"/>
    <col min="2309" max="2309" width="15.7265625" style="203" customWidth="1"/>
    <col min="2310" max="2310" width="12" style="203" customWidth="1"/>
    <col min="2311" max="2311" width="22.7265625" style="203" customWidth="1"/>
    <col min="2312" max="2312" width="11.7265625" style="203" customWidth="1"/>
    <col min="2313" max="2313" width="13.54296875" style="203" customWidth="1"/>
    <col min="2314" max="2314" width="10.26953125" style="203" bestFit="1" customWidth="1"/>
    <col min="2315" max="2560" width="9.1796875" style="203"/>
    <col min="2561" max="2561" width="3.1796875" style="203" customWidth="1"/>
    <col min="2562" max="2562" width="27.26953125" style="203" customWidth="1"/>
    <col min="2563" max="2563" width="15" style="203" customWidth="1"/>
    <col min="2564" max="2564" width="11.7265625" style="203" customWidth="1"/>
    <col min="2565" max="2565" width="15.7265625" style="203" customWidth="1"/>
    <col min="2566" max="2566" width="12" style="203" customWidth="1"/>
    <col min="2567" max="2567" width="22.7265625" style="203" customWidth="1"/>
    <col min="2568" max="2568" width="11.7265625" style="203" customWidth="1"/>
    <col min="2569" max="2569" width="13.54296875" style="203" customWidth="1"/>
    <col min="2570" max="2570" width="10.26953125" style="203" bestFit="1" customWidth="1"/>
    <col min="2571" max="2816" width="9.1796875" style="203"/>
    <col min="2817" max="2817" width="3.1796875" style="203" customWidth="1"/>
    <col min="2818" max="2818" width="27.26953125" style="203" customWidth="1"/>
    <col min="2819" max="2819" width="15" style="203" customWidth="1"/>
    <col min="2820" max="2820" width="11.7265625" style="203" customWidth="1"/>
    <col min="2821" max="2821" width="15.7265625" style="203" customWidth="1"/>
    <col min="2822" max="2822" width="12" style="203" customWidth="1"/>
    <col min="2823" max="2823" width="22.7265625" style="203" customWidth="1"/>
    <col min="2824" max="2824" width="11.7265625" style="203" customWidth="1"/>
    <col min="2825" max="2825" width="13.54296875" style="203" customWidth="1"/>
    <col min="2826" max="2826" width="10.26953125" style="203" bestFit="1" customWidth="1"/>
    <col min="2827" max="3072" width="9.1796875" style="203"/>
    <col min="3073" max="3073" width="3.1796875" style="203" customWidth="1"/>
    <col min="3074" max="3074" width="27.26953125" style="203" customWidth="1"/>
    <col min="3075" max="3075" width="15" style="203" customWidth="1"/>
    <col min="3076" max="3076" width="11.7265625" style="203" customWidth="1"/>
    <col min="3077" max="3077" width="15.7265625" style="203" customWidth="1"/>
    <col min="3078" max="3078" width="12" style="203" customWidth="1"/>
    <col min="3079" max="3079" width="22.7265625" style="203" customWidth="1"/>
    <col min="3080" max="3080" width="11.7265625" style="203" customWidth="1"/>
    <col min="3081" max="3081" width="13.54296875" style="203" customWidth="1"/>
    <col min="3082" max="3082" width="10.26953125" style="203" bestFit="1" customWidth="1"/>
    <col min="3083" max="3328" width="9.1796875" style="203"/>
    <col min="3329" max="3329" width="3.1796875" style="203" customWidth="1"/>
    <col min="3330" max="3330" width="27.26953125" style="203" customWidth="1"/>
    <col min="3331" max="3331" width="15" style="203" customWidth="1"/>
    <col min="3332" max="3332" width="11.7265625" style="203" customWidth="1"/>
    <col min="3333" max="3333" width="15.7265625" style="203" customWidth="1"/>
    <col min="3334" max="3334" width="12" style="203" customWidth="1"/>
    <col min="3335" max="3335" width="22.7265625" style="203" customWidth="1"/>
    <col min="3336" max="3336" width="11.7265625" style="203" customWidth="1"/>
    <col min="3337" max="3337" width="13.54296875" style="203" customWidth="1"/>
    <col min="3338" max="3338" width="10.26953125" style="203" bestFit="1" customWidth="1"/>
    <col min="3339" max="3584" width="9.1796875" style="203"/>
    <col min="3585" max="3585" width="3.1796875" style="203" customWidth="1"/>
    <col min="3586" max="3586" width="27.26953125" style="203" customWidth="1"/>
    <col min="3587" max="3587" width="15" style="203" customWidth="1"/>
    <col min="3588" max="3588" width="11.7265625" style="203" customWidth="1"/>
    <col min="3589" max="3589" width="15.7265625" style="203" customWidth="1"/>
    <col min="3590" max="3590" width="12" style="203" customWidth="1"/>
    <col min="3591" max="3591" width="22.7265625" style="203" customWidth="1"/>
    <col min="3592" max="3592" width="11.7265625" style="203" customWidth="1"/>
    <col min="3593" max="3593" width="13.54296875" style="203" customWidth="1"/>
    <col min="3594" max="3594" width="10.26953125" style="203" bestFit="1" customWidth="1"/>
    <col min="3595" max="3840" width="9.1796875" style="203"/>
    <col min="3841" max="3841" width="3.1796875" style="203" customWidth="1"/>
    <col min="3842" max="3842" width="27.26953125" style="203" customWidth="1"/>
    <col min="3843" max="3843" width="15" style="203" customWidth="1"/>
    <col min="3844" max="3844" width="11.7265625" style="203" customWidth="1"/>
    <col min="3845" max="3845" width="15.7265625" style="203" customWidth="1"/>
    <col min="3846" max="3846" width="12" style="203" customWidth="1"/>
    <col min="3847" max="3847" width="22.7265625" style="203" customWidth="1"/>
    <col min="3848" max="3848" width="11.7265625" style="203" customWidth="1"/>
    <col min="3849" max="3849" width="13.54296875" style="203" customWidth="1"/>
    <col min="3850" max="3850" width="10.26953125" style="203" bestFit="1" customWidth="1"/>
    <col min="3851" max="4096" width="9.1796875" style="203"/>
    <col min="4097" max="4097" width="3.1796875" style="203" customWidth="1"/>
    <col min="4098" max="4098" width="27.26953125" style="203" customWidth="1"/>
    <col min="4099" max="4099" width="15" style="203" customWidth="1"/>
    <col min="4100" max="4100" width="11.7265625" style="203" customWidth="1"/>
    <col min="4101" max="4101" width="15.7265625" style="203" customWidth="1"/>
    <col min="4102" max="4102" width="12" style="203" customWidth="1"/>
    <col min="4103" max="4103" width="22.7265625" style="203" customWidth="1"/>
    <col min="4104" max="4104" width="11.7265625" style="203" customWidth="1"/>
    <col min="4105" max="4105" width="13.54296875" style="203" customWidth="1"/>
    <col min="4106" max="4106" width="10.26953125" style="203" bestFit="1" customWidth="1"/>
    <col min="4107" max="4352" width="9.1796875" style="203"/>
    <col min="4353" max="4353" width="3.1796875" style="203" customWidth="1"/>
    <col min="4354" max="4354" width="27.26953125" style="203" customWidth="1"/>
    <col min="4355" max="4355" width="15" style="203" customWidth="1"/>
    <col min="4356" max="4356" width="11.7265625" style="203" customWidth="1"/>
    <col min="4357" max="4357" width="15.7265625" style="203" customWidth="1"/>
    <col min="4358" max="4358" width="12" style="203" customWidth="1"/>
    <col min="4359" max="4359" width="22.7265625" style="203" customWidth="1"/>
    <col min="4360" max="4360" width="11.7265625" style="203" customWidth="1"/>
    <col min="4361" max="4361" width="13.54296875" style="203" customWidth="1"/>
    <col min="4362" max="4362" width="10.26953125" style="203" bestFit="1" customWidth="1"/>
    <col min="4363" max="4608" width="9.1796875" style="203"/>
    <col min="4609" max="4609" width="3.1796875" style="203" customWidth="1"/>
    <col min="4610" max="4610" width="27.26953125" style="203" customWidth="1"/>
    <col min="4611" max="4611" width="15" style="203" customWidth="1"/>
    <col min="4612" max="4612" width="11.7265625" style="203" customWidth="1"/>
    <col min="4613" max="4613" width="15.7265625" style="203" customWidth="1"/>
    <col min="4614" max="4614" width="12" style="203" customWidth="1"/>
    <col min="4615" max="4615" width="22.7265625" style="203" customWidth="1"/>
    <col min="4616" max="4616" width="11.7265625" style="203" customWidth="1"/>
    <col min="4617" max="4617" width="13.54296875" style="203" customWidth="1"/>
    <col min="4618" max="4618" width="10.26953125" style="203" bestFit="1" customWidth="1"/>
    <col min="4619" max="4864" width="9.1796875" style="203"/>
    <col min="4865" max="4865" width="3.1796875" style="203" customWidth="1"/>
    <col min="4866" max="4866" width="27.26953125" style="203" customWidth="1"/>
    <col min="4867" max="4867" width="15" style="203" customWidth="1"/>
    <col min="4868" max="4868" width="11.7265625" style="203" customWidth="1"/>
    <col min="4869" max="4869" width="15.7265625" style="203" customWidth="1"/>
    <col min="4870" max="4870" width="12" style="203" customWidth="1"/>
    <col min="4871" max="4871" width="22.7265625" style="203" customWidth="1"/>
    <col min="4872" max="4872" width="11.7265625" style="203" customWidth="1"/>
    <col min="4873" max="4873" width="13.54296875" style="203" customWidth="1"/>
    <col min="4874" max="4874" width="10.26953125" style="203" bestFit="1" customWidth="1"/>
    <col min="4875" max="5120" width="9.1796875" style="203"/>
    <col min="5121" max="5121" width="3.1796875" style="203" customWidth="1"/>
    <col min="5122" max="5122" width="27.26953125" style="203" customWidth="1"/>
    <col min="5123" max="5123" width="15" style="203" customWidth="1"/>
    <col min="5124" max="5124" width="11.7265625" style="203" customWidth="1"/>
    <col min="5125" max="5125" width="15.7265625" style="203" customWidth="1"/>
    <col min="5126" max="5126" width="12" style="203" customWidth="1"/>
    <col min="5127" max="5127" width="22.7265625" style="203" customWidth="1"/>
    <col min="5128" max="5128" width="11.7265625" style="203" customWidth="1"/>
    <col min="5129" max="5129" width="13.54296875" style="203" customWidth="1"/>
    <col min="5130" max="5130" width="10.26953125" style="203" bestFit="1" customWidth="1"/>
    <col min="5131" max="5376" width="9.1796875" style="203"/>
    <col min="5377" max="5377" width="3.1796875" style="203" customWidth="1"/>
    <col min="5378" max="5378" width="27.26953125" style="203" customWidth="1"/>
    <col min="5379" max="5379" width="15" style="203" customWidth="1"/>
    <col min="5380" max="5380" width="11.7265625" style="203" customWidth="1"/>
    <col min="5381" max="5381" width="15.7265625" style="203" customWidth="1"/>
    <col min="5382" max="5382" width="12" style="203" customWidth="1"/>
    <col min="5383" max="5383" width="22.7265625" style="203" customWidth="1"/>
    <col min="5384" max="5384" width="11.7265625" style="203" customWidth="1"/>
    <col min="5385" max="5385" width="13.54296875" style="203" customWidth="1"/>
    <col min="5386" max="5386" width="10.26953125" style="203" bestFit="1" customWidth="1"/>
    <col min="5387" max="5632" width="9.1796875" style="203"/>
    <col min="5633" max="5633" width="3.1796875" style="203" customWidth="1"/>
    <col min="5634" max="5634" width="27.26953125" style="203" customWidth="1"/>
    <col min="5635" max="5635" width="15" style="203" customWidth="1"/>
    <col min="5636" max="5636" width="11.7265625" style="203" customWidth="1"/>
    <col min="5637" max="5637" width="15.7265625" style="203" customWidth="1"/>
    <col min="5638" max="5638" width="12" style="203" customWidth="1"/>
    <col min="5639" max="5639" width="22.7265625" style="203" customWidth="1"/>
    <col min="5640" max="5640" width="11.7265625" style="203" customWidth="1"/>
    <col min="5641" max="5641" width="13.54296875" style="203" customWidth="1"/>
    <col min="5642" max="5642" width="10.26953125" style="203" bestFit="1" customWidth="1"/>
    <col min="5643" max="5888" width="9.1796875" style="203"/>
    <col min="5889" max="5889" width="3.1796875" style="203" customWidth="1"/>
    <col min="5890" max="5890" width="27.26953125" style="203" customWidth="1"/>
    <col min="5891" max="5891" width="15" style="203" customWidth="1"/>
    <col min="5892" max="5892" width="11.7265625" style="203" customWidth="1"/>
    <col min="5893" max="5893" width="15.7265625" style="203" customWidth="1"/>
    <col min="5894" max="5894" width="12" style="203" customWidth="1"/>
    <col min="5895" max="5895" width="22.7265625" style="203" customWidth="1"/>
    <col min="5896" max="5896" width="11.7265625" style="203" customWidth="1"/>
    <col min="5897" max="5897" width="13.54296875" style="203" customWidth="1"/>
    <col min="5898" max="5898" width="10.26953125" style="203" bestFit="1" customWidth="1"/>
    <col min="5899" max="6144" width="9.1796875" style="203"/>
    <col min="6145" max="6145" width="3.1796875" style="203" customWidth="1"/>
    <col min="6146" max="6146" width="27.26953125" style="203" customWidth="1"/>
    <col min="6147" max="6147" width="15" style="203" customWidth="1"/>
    <col min="6148" max="6148" width="11.7265625" style="203" customWidth="1"/>
    <col min="6149" max="6149" width="15.7265625" style="203" customWidth="1"/>
    <col min="6150" max="6150" width="12" style="203" customWidth="1"/>
    <col min="6151" max="6151" width="22.7265625" style="203" customWidth="1"/>
    <col min="6152" max="6152" width="11.7265625" style="203" customWidth="1"/>
    <col min="6153" max="6153" width="13.54296875" style="203" customWidth="1"/>
    <col min="6154" max="6154" width="10.26953125" style="203" bestFit="1" customWidth="1"/>
    <col min="6155" max="6400" width="9.1796875" style="203"/>
    <col min="6401" max="6401" width="3.1796875" style="203" customWidth="1"/>
    <col min="6402" max="6402" width="27.26953125" style="203" customWidth="1"/>
    <col min="6403" max="6403" width="15" style="203" customWidth="1"/>
    <col min="6404" max="6404" width="11.7265625" style="203" customWidth="1"/>
    <col min="6405" max="6405" width="15.7265625" style="203" customWidth="1"/>
    <col min="6406" max="6406" width="12" style="203" customWidth="1"/>
    <col min="6407" max="6407" width="22.7265625" style="203" customWidth="1"/>
    <col min="6408" max="6408" width="11.7265625" style="203" customWidth="1"/>
    <col min="6409" max="6409" width="13.54296875" style="203" customWidth="1"/>
    <col min="6410" max="6410" width="10.26953125" style="203" bestFit="1" customWidth="1"/>
    <col min="6411" max="6656" width="9.1796875" style="203"/>
    <col min="6657" max="6657" width="3.1796875" style="203" customWidth="1"/>
    <col min="6658" max="6658" width="27.26953125" style="203" customWidth="1"/>
    <col min="6659" max="6659" width="15" style="203" customWidth="1"/>
    <col min="6660" max="6660" width="11.7265625" style="203" customWidth="1"/>
    <col min="6661" max="6661" width="15.7265625" style="203" customWidth="1"/>
    <col min="6662" max="6662" width="12" style="203" customWidth="1"/>
    <col min="6663" max="6663" width="22.7265625" style="203" customWidth="1"/>
    <col min="6664" max="6664" width="11.7265625" style="203" customWidth="1"/>
    <col min="6665" max="6665" width="13.54296875" style="203" customWidth="1"/>
    <col min="6666" max="6666" width="10.26953125" style="203" bestFit="1" customWidth="1"/>
    <col min="6667" max="6912" width="9.1796875" style="203"/>
    <col min="6913" max="6913" width="3.1796875" style="203" customWidth="1"/>
    <col min="6914" max="6914" width="27.26953125" style="203" customWidth="1"/>
    <col min="6915" max="6915" width="15" style="203" customWidth="1"/>
    <col min="6916" max="6916" width="11.7265625" style="203" customWidth="1"/>
    <col min="6917" max="6917" width="15.7265625" style="203" customWidth="1"/>
    <col min="6918" max="6918" width="12" style="203" customWidth="1"/>
    <col min="6919" max="6919" width="22.7265625" style="203" customWidth="1"/>
    <col min="6920" max="6920" width="11.7265625" style="203" customWidth="1"/>
    <col min="6921" max="6921" width="13.54296875" style="203" customWidth="1"/>
    <col min="6922" max="6922" width="10.26953125" style="203" bestFit="1" customWidth="1"/>
    <col min="6923" max="7168" width="9.1796875" style="203"/>
    <col min="7169" max="7169" width="3.1796875" style="203" customWidth="1"/>
    <col min="7170" max="7170" width="27.26953125" style="203" customWidth="1"/>
    <col min="7171" max="7171" width="15" style="203" customWidth="1"/>
    <col min="7172" max="7172" width="11.7265625" style="203" customWidth="1"/>
    <col min="7173" max="7173" width="15.7265625" style="203" customWidth="1"/>
    <col min="7174" max="7174" width="12" style="203" customWidth="1"/>
    <col min="7175" max="7175" width="22.7265625" style="203" customWidth="1"/>
    <col min="7176" max="7176" width="11.7265625" style="203" customWidth="1"/>
    <col min="7177" max="7177" width="13.54296875" style="203" customWidth="1"/>
    <col min="7178" max="7178" width="10.26953125" style="203" bestFit="1" customWidth="1"/>
    <col min="7179" max="7424" width="9.1796875" style="203"/>
    <col min="7425" max="7425" width="3.1796875" style="203" customWidth="1"/>
    <col min="7426" max="7426" width="27.26953125" style="203" customWidth="1"/>
    <col min="7427" max="7427" width="15" style="203" customWidth="1"/>
    <col min="7428" max="7428" width="11.7265625" style="203" customWidth="1"/>
    <col min="7429" max="7429" width="15.7265625" style="203" customWidth="1"/>
    <col min="7430" max="7430" width="12" style="203" customWidth="1"/>
    <col min="7431" max="7431" width="22.7265625" style="203" customWidth="1"/>
    <col min="7432" max="7432" width="11.7265625" style="203" customWidth="1"/>
    <col min="7433" max="7433" width="13.54296875" style="203" customWidth="1"/>
    <col min="7434" max="7434" width="10.26953125" style="203" bestFit="1" customWidth="1"/>
    <col min="7435" max="7680" width="9.1796875" style="203"/>
    <col min="7681" max="7681" width="3.1796875" style="203" customWidth="1"/>
    <col min="7682" max="7682" width="27.26953125" style="203" customWidth="1"/>
    <col min="7683" max="7683" width="15" style="203" customWidth="1"/>
    <col min="7684" max="7684" width="11.7265625" style="203" customWidth="1"/>
    <col min="7685" max="7685" width="15.7265625" style="203" customWidth="1"/>
    <col min="7686" max="7686" width="12" style="203" customWidth="1"/>
    <col min="7687" max="7687" width="22.7265625" style="203" customWidth="1"/>
    <col min="7688" max="7688" width="11.7265625" style="203" customWidth="1"/>
    <col min="7689" max="7689" width="13.54296875" style="203" customWidth="1"/>
    <col min="7690" max="7690" width="10.26953125" style="203" bestFit="1" customWidth="1"/>
    <col min="7691" max="7936" width="9.1796875" style="203"/>
    <col min="7937" max="7937" width="3.1796875" style="203" customWidth="1"/>
    <col min="7938" max="7938" width="27.26953125" style="203" customWidth="1"/>
    <col min="7939" max="7939" width="15" style="203" customWidth="1"/>
    <col min="7940" max="7940" width="11.7265625" style="203" customWidth="1"/>
    <col min="7941" max="7941" width="15.7265625" style="203" customWidth="1"/>
    <col min="7942" max="7942" width="12" style="203" customWidth="1"/>
    <col min="7943" max="7943" width="22.7265625" style="203" customWidth="1"/>
    <col min="7944" max="7944" width="11.7265625" style="203" customWidth="1"/>
    <col min="7945" max="7945" width="13.54296875" style="203" customWidth="1"/>
    <col min="7946" max="7946" width="10.26953125" style="203" bestFit="1" customWidth="1"/>
    <col min="7947" max="8192" width="9.1796875" style="203"/>
    <col min="8193" max="8193" width="3.1796875" style="203" customWidth="1"/>
    <col min="8194" max="8194" width="27.26953125" style="203" customWidth="1"/>
    <col min="8195" max="8195" width="15" style="203" customWidth="1"/>
    <col min="8196" max="8196" width="11.7265625" style="203" customWidth="1"/>
    <col min="8197" max="8197" width="15.7265625" style="203" customWidth="1"/>
    <col min="8198" max="8198" width="12" style="203" customWidth="1"/>
    <col min="8199" max="8199" width="22.7265625" style="203" customWidth="1"/>
    <col min="8200" max="8200" width="11.7265625" style="203" customWidth="1"/>
    <col min="8201" max="8201" width="13.54296875" style="203" customWidth="1"/>
    <col min="8202" max="8202" width="10.26953125" style="203" bestFit="1" customWidth="1"/>
    <col min="8203" max="8448" width="9.1796875" style="203"/>
    <col min="8449" max="8449" width="3.1796875" style="203" customWidth="1"/>
    <col min="8450" max="8450" width="27.26953125" style="203" customWidth="1"/>
    <col min="8451" max="8451" width="15" style="203" customWidth="1"/>
    <col min="8452" max="8452" width="11.7265625" style="203" customWidth="1"/>
    <col min="8453" max="8453" width="15.7265625" style="203" customWidth="1"/>
    <col min="8454" max="8454" width="12" style="203" customWidth="1"/>
    <col min="8455" max="8455" width="22.7265625" style="203" customWidth="1"/>
    <col min="8456" max="8456" width="11.7265625" style="203" customWidth="1"/>
    <col min="8457" max="8457" width="13.54296875" style="203" customWidth="1"/>
    <col min="8458" max="8458" width="10.26953125" style="203" bestFit="1" customWidth="1"/>
    <col min="8459" max="8704" width="9.1796875" style="203"/>
    <col min="8705" max="8705" width="3.1796875" style="203" customWidth="1"/>
    <col min="8706" max="8706" width="27.26953125" style="203" customWidth="1"/>
    <col min="8707" max="8707" width="15" style="203" customWidth="1"/>
    <col min="8708" max="8708" width="11.7265625" style="203" customWidth="1"/>
    <col min="8709" max="8709" width="15.7265625" style="203" customWidth="1"/>
    <col min="8710" max="8710" width="12" style="203" customWidth="1"/>
    <col min="8711" max="8711" width="22.7265625" style="203" customWidth="1"/>
    <col min="8712" max="8712" width="11.7265625" style="203" customWidth="1"/>
    <col min="8713" max="8713" width="13.54296875" style="203" customWidth="1"/>
    <col min="8714" max="8714" width="10.26953125" style="203" bestFit="1" customWidth="1"/>
    <col min="8715" max="8960" width="9.1796875" style="203"/>
    <col min="8961" max="8961" width="3.1796875" style="203" customWidth="1"/>
    <col min="8962" max="8962" width="27.26953125" style="203" customWidth="1"/>
    <col min="8963" max="8963" width="15" style="203" customWidth="1"/>
    <col min="8964" max="8964" width="11.7265625" style="203" customWidth="1"/>
    <col min="8965" max="8965" width="15.7265625" style="203" customWidth="1"/>
    <col min="8966" max="8966" width="12" style="203" customWidth="1"/>
    <col min="8967" max="8967" width="22.7265625" style="203" customWidth="1"/>
    <col min="8968" max="8968" width="11.7265625" style="203" customWidth="1"/>
    <col min="8969" max="8969" width="13.54296875" style="203" customWidth="1"/>
    <col min="8970" max="8970" width="10.26953125" style="203" bestFit="1" customWidth="1"/>
    <col min="8971" max="9216" width="9.1796875" style="203"/>
    <col min="9217" max="9217" width="3.1796875" style="203" customWidth="1"/>
    <col min="9218" max="9218" width="27.26953125" style="203" customWidth="1"/>
    <col min="9219" max="9219" width="15" style="203" customWidth="1"/>
    <col min="9220" max="9220" width="11.7265625" style="203" customWidth="1"/>
    <col min="9221" max="9221" width="15.7265625" style="203" customWidth="1"/>
    <col min="9222" max="9222" width="12" style="203" customWidth="1"/>
    <col min="9223" max="9223" width="22.7265625" style="203" customWidth="1"/>
    <col min="9224" max="9224" width="11.7265625" style="203" customWidth="1"/>
    <col min="9225" max="9225" width="13.54296875" style="203" customWidth="1"/>
    <col min="9226" max="9226" width="10.26953125" style="203" bestFit="1" customWidth="1"/>
    <col min="9227" max="9472" width="9.1796875" style="203"/>
    <col min="9473" max="9473" width="3.1796875" style="203" customWidth="1"/>
    <col min="9474" max="9474" width="27.26953125" style="203" customWidth="1"/>
    <col min="9475" max="9475" width="15" style="203" customWidth="1"/>
    <col min="9476" max="9476" width="11.7265625" style="203" customWidth="1"/>
    <col min="9477" max="9477" width="15.7265625" style="203" customWidth="1"/>
    <col min="9478" max="9478" width="12" style="203" customWidth="1"/>
    <col min="9479" max="9479" width="22.7265625" style="203" customWidth="1"/>
    <col min="9480" max="9480" width="11.7265625" style="203" customWidth="1"/>
    <col min="9481" max="9481" width="13.54296875" style="203" customWidth="1"/>
    <col min="9482" max="9482" width="10.26953125" style="203" bestFit="1" customWidth="1"/>
    <col min="9483" max="9728" width="9.1796875" style="203"/>
    <col min="9729" max="9729" width="3.1796875" style="203" customWidth="1"/>
    <col min="9730" max="9730" width="27.26953125" style="203" customWidth="1"/>
    <col min="9731" max="9731" width="15" style="203" customWidth="1"/>
    <col min="9732" max="9732" width="11.7265625" style="203" customWidth="1"/>
    <col min="9733" max="9733" width="15.7265625" style="203" customWidth="1"/>
    <col min="9734" max="9734" width="12" style="203" customWidth="1"/>
    <col min="9735" max="9735" width="22.7265625" style="203" customWidth="1"/>
    <col min="9736" max="9736" width="11.7265625" style="203" customWidth="1"/>
    <col min="9737" max="9737" width="13.54296875" style="203" customWidth="1"/>
    <col min="9738" max="9738" width="10.26953125" style="203" bestFit="1" customWidth="1"/>
    <col min="9739" max="9984" width="9.1796875" style="203"/>
    <col min="9985" max="9985" width="3.1796875" style="203" customWidth="1"/>
    <col min="9986" max="9986" width="27.26953125" style="203" customWidth="1"/>
    <col min="9987" max="9987" width="15" style="203" customWidth="1"/>
    <col min="9988" max="9988" width="11.7265625" style="203" customWidth="1"/>
    <col min="9989" max="9989" width="15.7265625" style="203" customWidth="1"/>
    <col min="9990" max="9990" width="12" style="203" customWidth="1"/>
    <col min="9991" max="9991" width="22.7265625" style="203" customWidth="1"/>
    <col min="9992" max="9992" width="11.7265625" style="203" customWidth="1"/>
    <col min="9993" max="9993" width="13.54296875" style="203" customWidth="1"/>
    <col min="9994" max="9994" width="10.26953125" style="203" bestFit="1" customWidth="1"/>
    <col min="9995" max="10240" width="9.1796875" style="203"/>
    <col min="10241" max="10241" width="3.1796875" style="203" customWidth="1"/>
    <col min="10242" max="10242" width="27.26953125" style="203" customWidth="1"/>
    <col min="10243" max="10243" width="15" style="203" customWidth="1"/>
    <col min="10244" max="10244" width="11.7265625" style="203" customWidth="1"/>
    <col min="10245" max="10245" width="15.7265625" style="203" customWidth="1"/>
    <col min="10246" max="10246" width="12" style="203" customWidth="1"/>
    <col min="10247" max="10247" width="22.7265625" style="203" customWidth="1"/>
    <col min="10248" max="10248" width="11.7265625" style="203" customWidth="1"/>
    <col min="10249" max="10249" width="13.54296875" style="203" customWidth="1"/>
    <col min="10250" max="10250" width="10.26953125" style="203" bestFit="1" customWidth="1"/>
    <col min="10251" max="10496" width="9.1796875" style="203"/>
    <col min="10497" max="10497" width="3.1796875" style="203" customWidth="1"/>
    <col min="10498" max="10498" width="27.26953125" style="203" customWidth="1"/>
    <col min="10499" max="10499" width="15" style="203" customWidth="1"/>
    <col min="10500" max="10500" width="11.7265625" style="203" customWidth="1"/>
    <col min="10501" max="10501" width="15.7265625" style="203" customWidth="1"/>
    <col min="10502" max="10502" width="12" style="203" customWidth="1"/>
    <col min="10503" max="10503" width="22.7265625" style="203" customWidth="1"/>
    <col min="10504" max="10504" width="11.7265625" style="203" customWidth="1"/>
    <col min="10505" max="10505" width="13.54296875" style="203" customWidth="1"/>
    <col min="10506" max="10506" width="10.26953125" style="203" bestFit="1" customWidth="1"/>
    <col min="10507" max="10752" width="9.1796875" style="203"/>
    <col min="10753" max="10753" width="3.1796875" style="203" customWidth="1"/>
    <col min="10754" max="10754" width="27.26953125" style="203" customWidth="1"/>
    <col min="10755" max="10755" width="15" style="203" customWidth="1"/>
    <col min="10756" max="10756" width="11.7265625" style="203" customWidth="1"/>
    <col min="10757" max="10757" width="15.7265625" style="203" customWidth="1"/>
    <col min="10758" max="10758" width="12" style="203" customWidth="1"/>
    <col min="10759" max="10759" width="22.7265625" style="203" customWidth="1"/>
    <col min="10760" max="10760" width="11.7265625" style="203" customWidth="1"/>
    <col min="10761" max="10761" width="13.54296875" style="203" customWidth="1"/>
    <col min="10762" max="10762" width="10.26953125" style="203" bestFit="1" customWidth="1"/>
    <col min="10763" max="11008" width="9.1796875" style="203"/>
    <col min="11009" max="11009" width="3.1796875" style="203" customWidth="1"/>
    <col min="11010" max="11010" width="27.26953125" style="203" customWidth="1"/>
    <col min="11011" max="11011" width="15" style="203" customWidth="1"/>
    <col min="11012" max="11012" width="11.7265625" style="203" customWidth="1"/>
    <col min="11013" max="11013" width="15.7265625" style="203" customWidth="1"/>
    <col min="11014" max="11014" width="12" style="203" customWidth="1"/>
    <col min="11015" max="11015" width="22.7265625" style="203" customWidth="1"/>
    <col min="11016" max="11016" width="11.7265625" style="203" customWidth="1"/>
    <col min="11017" max="11017" width="13.54296875" style="203" customWidth="1"/>
    <col min="11018" max="11018" width="10.26953125" style="203" bestFit="1" customWidth="1"/>
    <col min="11019" max="11264" width="9.1796875" style="203"/>
    <col min="11265" max="11265" width="3.1796875" style="203" customWidth="1"/>
    <col min="11266" max="11266" width="27.26953125" style="203" customWidth="1"/>
    <col min="11267" max="11267" width="15" style="203" customWidth="1"/>
    <col min="11268" max="11268" width="11.7265625" style="203" customWidth="1"/>
    <col min="11269" max="11269" width="15.7265625" style="203" customWidth="1"/>
    <col min="11270" max="11270" width="12" style="203" customWidth="1"/>
    <col min="11271" max="11271" width="22.7265625" style="203" customWidth="1"/>
    <col min="11272" max="11272" width="11.7265625" style="203" customWidth="1"/>
    <col min="11273" max="11273" width="13.54296875" style="203" customWidth="1"/>
    <col min="11274" max="11274" width="10.26953125" style="203" bestFit="1" customWidth="1"/>
    <col min="11275" max="11520" width="9.1796875" style="203"/>
    <col min="11521" max="11521" width="3.1796875" style="203" customWidth="1"/>
    <col min="11522" max="11522" width="27.26953125" style="203" customWidth="1"/>
    <col min="11523" max="11523" width="15" style="203" customWidth="1"/>
    <col min="11524" max="11524" width="11.7265625" style="203" customWidth="1"/>
    <col min="11525" max="11525" width="15.7265625" style="203" customWidth="1"/>
    <col min="11526" max="11526" width="12" style="203" customWidth="1"/>
    <col min="11527" max="11527" width="22.7265625" style="203" customWidth="1"/>
    <col min="11528" max="11528" width="11.7265625" style="203" customWidth="1"/>
    <col min="11529" max="11529" width="13.54296875" style="203" customWidth="1"/>
    <col min="11530" max="11530" width="10.26953125" style="203" bestFit="1" customWidth="1"/>
    <col min="11531" max="11776" width="9.1796875" style="203"/>
    <col min="11777" max="11777" width="3.1796875" style="203" customWidth="1"/>
    <col min="11778" max="11778" width="27.26953125" style="203" customWidth="1"/>
    <col min="11779" max="11779" width="15" style="203" customWidth="1"/>
    <col min="11780" max="11780" width="11.7265625" style="203" customWidth="1"/>
    <col min="11781" max="11781" width="15.7265625" style="203" customWidth="1"/>
    <col min="11782" max="11782" width="12" style="203" customWidth="1"/>
    <col min="11783" max="11783" width="22.7265625" style="203" customWidth="1"/>
    <col min="11784" max="11784" width="11.7265625" style="203" customWidth="1"/>
    <col min="11785" max="11785" width="13.54296875" style="203" customWidth="1"/>
    <col min="11786" max="11786" width="10.26953125" style="203" bestFit="1" customWidth="1"/>
    <col min="11787" max="12032" width="9.1796875" style="203"/>
    <col min="12033" max="12033" width="3.1796875" style="203" customWidth="1"/>
    <col min="12034" max="12034" width="27.26953125" style="203" customWidth="1"/>
    <col min="12035" max="12035" width="15" style="203" customWidth="1"/>
    <col min="12036" max="12036" width="11.7265625" style="203" customWidth="1"/>
    <col min="12037" max="12037" width="15.7265625" style="203" customWidth="1"/>
    <col min="12038" max="12038" width="12" style="203" customWidth="1"/>
    <col min="12039" max="12039" width="22.7265625" style="203" customWidth="1"/>
    <col min="12040" max="12040" width="11.7265625" style="203" customWidth="1"/>
    <col min="12041" max="12041" width="13.54296875" style="203" customWidth="1"/>
    <col min="12042" max="12042" width="10.26953125" style="203" bestFit="1" customWidth="1"/>
    <col min="12043" max="12288" width="9.1796875" style="203"/>
    <col min="12289" max="12289" width="3.1796875" style="203" customWidth="1"/>
    <col min="12290" max="12290" width="27.26953125" style="203" customWidth="1"/>
    <col min="12291" max="12291" width="15" style="203" customWidth="1"/>
    <col min="12292" max="12292" width="11.7265625" style="203" customWidth="1"/>
    <col min="12293" max="12293" width="15.7265625" style="203" customWidth="1"/>
    <col min="12294" max="12294" width="12" style="203" customWidth="1"/>
    <col min="12295" max="12295" width="22.7265625" style="203" customWidth="1"/>
    <col min="12296" max="12296" width="11.7265625" style="203" customWidth="1"/>
    <col min="12297" max="12297" width="13.54296875" style="203" customWidth="1"/>
    <col min="12298" max="12298" width="10.26953125" style="203" bestFit="1" customWidth="1"/>
    <col min="12299" max="12544" width="9.1796875" style="203"/>
    <col min="12545" max="12545" width="3.1796875" style="203" customWidth="1"/>
    <col min="12546" max="12546" width="27.26953125" style="203" customWidth="1"/>
    <col min="12547" max="12547" width="15" style="203" customWidth="1"/>
    <col min="12548" max="12548" width="11.7265625" style="203" customWidth="1"/>
    <col min="12549" max="12549" width="15.7265625" style="203" customWidth="1"/>
    <col min="12550" max="12550" width="12" style="203" customWidth="1"/>
    <col min="12551" max="12551" width="22.7265625" style="203" customWidth="1"/>
    <col min="12552" max="12552" width="11.7265625" style="203" customWidth="1"/>
    <col min="12553" max="12553" width="13.54296875" style="203" customWidth="1"/>
    <col min="12554" max="12554" width="10.26953125" style="203" bestFit="1" customWidth="1"/>
    <col min="12555" max="12800" width="9.1796875" style="203"/>
    <col min="12801" max="12801" width="3.1796875" style="203" customWidth="1"/>
    <col min="12802" max="12802" width="27.26953125" style="203" customWidth="1"/>
    <col min="12803" max="12803" width="15" style="203" customWidth="1"/>
    <col min="12804" max="12804" width="11.7265625" style="203" customWidth="1"/>
    <col min="12805" max="12805" width="15.7265625" style="203" customWidth="1"/>
    <col min="12806" max="12806" width="12" style="203" customWidth="1"/>
    <col min="12807" max="12807" width="22.7265625" style="203" customWidth="1"/>
    <col min="12808" max="12808" width="11.7265625" style="203" customWidth="1"/>
    <col min="12809" max="12809" width="13.54296875" style="203" customWidth="1"/>
    <col min="12810" max="12810" width="10.26953125" style="203" bestFit="1" customWidth="1"/>
    <col min="12811" max="13056" width="9.1796875" style="203"/>
    <col min="13057" max="13057" width="3.1796875" style="203" customWidth="1"/>
    <col min="13058" max="13058" width="27.26953125" style="203" customWidth="1"/>
    <col min="13059" max="13059" width="15" style="203" customWidth="1"/>
    <col min="13060" max="13060" width="11.7265625" style="203" customWidth="1"/>
    <col min="13061" max="13061" width="15.7265625" style="203" customWidth="1"/>
    <col min="13062" max="13062" width="12" style="203" customWidth="1"/>
    <col min="13063" max="13063" width="22.7265625" style="203" customWidth="1"/>
    <col min="13064" max="13064" width="11.7265625" style="203" customWidth="1"/>
    <col min="13065" max="13065" width="13.54296875" style="203" customWidth="1"/>
    <col min="13066" max="13066" width="10.26953125" style="203" bestFit="1" customWidth="1"/>
    <col min="13067" max="13312" width="9.1796875" style="203"/>
    <col min="13313" max="13313" width="3.1796875" style="203" customWidth="1"/>
    <col min="13314" max="13314" width="27.26953125" style="203" customWidth="1"/>
    <col min="13315" max="13315" width="15" style="203" customWidth="1"/>
    <col min="13316" max="13316" width="11.7265625" style="203" customWidth="1"/>
    <col min="13317" max="13317" width="15.7265625" style="203" customWidth="1"/>
    <col min="13318" max="13318" width="12" style="203" customWidth="1"/>
    <col min="13319" max="13319" width="22.7265625" style="203" customWidth="1"/>
    <col min="13320" max="13320" width="11.7265625" style="203" customWidth="1"/>
    <col min="13321" max="13321" width="13.54296875" style="203" customWidth="1"/>
    <col min="13322" max="13322" width="10.26953125" style="203" bestFit="1" customWidth="1"/>
    <col min="13323" max="13568" width="9.1796875" style="203"/>
    <col min="13569" max="13569" width="3.1796875" style="203" customWidth="1"/>
    <col min="13570" max="13570" width="27.26953125" style="203" customWidth="1"/>
    <col min="13571" max="13571" width="15" style="203" customWidth="1"/>
    <col min="13572" max="13572" width="11.7265625" style="203" customWidth="1"/>
    <col min="13573" max="13573" width="15.7265625" style="203" customWidth="1"/>
    <col min="13574" max="13574" width="12" style="203" customWidth="1"/>
    <col min="13575" max="13575" width="22.7265625" style="203" customWidth="1"/>
    <col min="13576" max="13576" width="11.7265625" style="203" customWidth="1"/>
    <col min="13577" max="13577" width="13.54296875" style="203" customWidth="1"/>
    <col min="13578" max="13578" width="10.26953125" style="203" bestFit="1" customWidth="1"/>
    <col min="13579" max="13824" width="9.1796875" style="203"/>
    <col min="13825" max="13825" width="3.1796875" style="203" customWidth="1"/>
    <col min="13826" max="13826" width="27.26953125" style="203" customWidth="1"/>
    <col min="13827" max="13827" width="15" style="203" customWidth="1"/>
    <col min="13828" max="13828" width="11.7265625" style="203" customWidth="1"/>
    <col min="13829" max="13829" width="15.7265625" style="203" customWidth="1"/>
    <col min="13830" max="13830" width="12" style="203" customWidth="1"/>
    <col min="13831" max="13831" width="22.7265625" style="203" customWidth="1"/>
    <col min="13832" max="13832" width="11.7265625" style="203" customWidth="1"/>
    <col min="13833" max="13833" width="13.54296875" style="203" customWidth="1"/>
    <col min="13834" max="13834" width="10.26953125" style="203" bestFit="1" customWidth="1"/>
    <col min="13835" max="14080" width="9.1796875" style="203"/>
    <col min="14081" max="14081" width="3.1796875" style="203" customWidth="1"/>
    <col min="14082" max="14082" width="27.26953125" style="203" customWidth="1"/>
    <col min="14083" max="14083" width="15" style="203" customWidth="1"/>
    <col min="14084" max="14084" width="11.7265625" style="203" customWidth="1"/>
    <col min="14085" max="14085" width="15.7265625" style="203" customWidth="1"/>
    <col min="14086" max="14086" width="12" style="203" customWidth="1"/>
    <col min="14087" max="14087" width="22.7265625" style="203" customWidth="1"/>
    <col min="14088" max="14088" width="11.7265625" style="203" customWidth="1"/>
    <col min="14089" max="14089" width="13.54296875" style="203" customWidth="1"/>
    <col min="14090" max="14090" width="10.26953125" style="203" bestFit="1" customWidth="1"/>
    <col min="14091" max="14336" width="9.1796875" style="203"/>
    <col min="14337" max="14337" width="3.1796875" style="203" customWidth="1"/>
    <col min="14338" max="14338" width="27.26953125" style="203" customWidth="1"/>
    <col min="14339" max="14339" width="15" style="203" customWidth="1"/>
    <col min="14340" max="14340" width="11.7265625" style="203" customWidth="1"/>
    <col min="14341" max="14341" width="15.7265625" style="203" customWidth="1"/>
    <col min="14342" max="14342" width="12" style="203" customWidth="1"/>
    <col min="14343" max="14343" width="22.7265625" style="203" customWidth="1"/>
    <col min="14344" max="14344" width="11.7265625" style="203" customWidth="1"/>
    <col min="14345" max="14345" width="13.54296875" style="203" customWidth="1"/>
    <col min="14346" max="14346" width="10.26953125" style="203" bestFit="1" customWidth="1"/>
    <col min="14347" max="14592" width="9.1796875" style="203"/>
    <col min="14593" max="14593" width="3.1796875" style="203" customWidth="1"/>
    <col min="14594" max="14594" width="27.26953125" style="203" customWidth="1"/>
    <col min="14595" max="14595" width="15" style="203" customWidth="1"/>
    <col min="14596" max="14596" width="11.7265625" style="203" customWidth="1"/>
    <col min="14597" max="14597" width="15.7265625" style="203" customWidth="1"/>
    <col min="14598" max="14598" width="12" style="203" customWidth="1"/>
    <col min="14599" max="14599" width="22.7265625" style="203" customWidth="1"/>
    <col min="14600" max="14600" width="11.7265625" style="203" customWidth="1"/>
    <col min="14601" max="14601" width="13.54296875" style="203" customWidth="1"/>
    <col min="14602" max="14602" width="10.26953125" style="203" bestFit="1" customWidth="1"/>
    <col min="14603" max="14848" width="9.1796875" style="203"/>
    <col min="14849" max="14849" width="3.1796875" style="203" customWidth="1"/>
    <col min="14850" max="14850" width="27.26953125" style="203" customWidth="1"/>
    <col min="14851" max="14851" width="15" style="203" customWidth="1"/>
    <col min="14852" max="14852" width="11.7265625" style="203" customWidth="1"/>
    <col min="14853" max="14853" width="15.7265625" style="203" customWidth="1"/>
    <col min="14854" max="14854" width="12" style="203" customWidth="1"/>
    <col min="14855" max="14855" width="22.7265625" style="203" customWidth="1"/>
    <col min="14856" max="14856" width="11.7265625" style="203" customWidth="1"/>
    <col min="14857" max="14857" width="13.54296875" style="203" customWidth="1"/>
    <col min="14858" max="14858" width="10.26953125" style="203" bestFit="1" customWidth="1"/>
    <col min="14859" max="15104" width="9.1796875" style="203"/>
    <col min="15105" max="15105" width="3.1796875" style="203" customWidth="1"/>
    <col min="15106" max="15106" width="27.26953125" style="203" customWidth="1"/>
    <col min="15107" max="15107" width="15" style="203" customWidth="1"/>
    <col min="15108" max="15108" width="11.7265625" style="203" customWidth="1"/>
    <col min="15109" max="15109" width="15.7265625" style="203" customWidth="1"/>
    <col min="15110" max="15110" width="12" style="203" customWidth="1"/>
    <col min="15111" max="15111" width="22.7265625" style="203" customWidth="1"/>
    <col min="15112" max="15112" width="11.7265625" style="203" customWidth="1"/>
    <col min="15113" max="15113" width="13.54296875" style="203" customWidth="1"/>
    <col min="15114" max="15114" width="10.26953125" style="203" bestFit="1" customWidth="1"/>
    <col min="15115" max="15360" width="9.1796875" style="203"/>
    <col min="15361" max="15361" width="3.1796875" style="203" customWidth="1"/>
    <col min="15362" max="15362" width="27.26953125" style="203" customWidth="1"/>
    <col min="15363" max="15363" width="15" style="203" customWidth="1"/>
    <col min="15364" max="15364" width="11.7265625" style="203" customWidth="1"/>
    <col min="15365" max="15365" width="15.7265625" style="203" customWidth="1"/>
    <col min="15366" max="15366" width="12" style="203" customWidth="1"/>
    <col min="15367" max="15367" width="22.7265625" style="203" customWidth="1"/>
    <col min="15368" max="15368" width="11.7265625" style="203" customWidth="1"/>
    <col min="15369" max="15369" width="13.54296875" style="203" customWidth="1"/>
    <col min="15370" max="15370" width="10.26953125" style="203" bestFit="1" customWidth="1"/>
    <col min="15371" max="15616" width="9.1796875" style="203"/>
    <col min="15617" max="15617" width="3.1796875" style="203" customWidth="1"/>
    <col min="15618" max="15618" width="27.26953125" style="203" customWidth="1"/>
    <col min="15619" max="15619" width="15" style="203" customWidth="1"/>
    <col min="15620" max="15620" width="11.7265625" style="203" customWidth="1"/>
    <col min="15621" max="15621" width="15.7265625" style="203" customWidth="1"/>
    <col min="15622" max="15622" width="12" style="203" customWidth="1"/>
    <col min="15623" max="15623" width="22.7265625" style="203" customWidth="1"/>
    <col min="15624" max="15624" width="11.7265625" style="203" customWidth="1"/>
    <col min="15625" max="15625" width="13.54296875" style="203" customWidth="1"/>
    <col min="15626" max="15626" width="10.26953125" style="203" bestFit="1" customWidth="1"/>
    <col min="15627" max="15872" width="9.1796875" style="203"/>
    <col min="15873" max="15873" width="3.1796875" style="203" customWidth="1"/>
    <col min="15874" max="15874" width="27.26953125" style="203" customWidth="1"/>
    <col min="15875" max="15875" width="15" style="203" customWidth="1"/>
    <col min="15876" max="15876" width="11.7265625" style="203" customWidth="1"/>
    <col min="15877" max="15877" width="15.7265625" style="203" customWidth="1"/>
    <col min="15878" max="15878" width="12" style="203" customWidth="1"/>
    <col min="15879" max="15879" width="22.7265625" style="203" customWidth="1"/>
    <col min="15880" max="15880" width="11.7265625" style="203" customWidth="1"/>
    <col min="15881" max="15881" width="13.54296875" style="203" customWidth="1"/>
    <col min="15882" max="15882" width="10.26953125" style="203" bestFit="1" customWidth="1"/>
    <col min="15883" max="16128" width="9.1796875" style="203"/>
    <col min="16129" max="16129" width="3.1796875" style="203" customWidth="1"/>
    <col min="16130" max="16130" width="27.26953125" style="203" customWidth="1"/>
    <col min="16131" max="16131" width="15" style="203" customWidth="1"/>
    <col min="16132" max="16132" width="11.7265625" style="203" customWidth="1"/>
    <col min="16133" max="16133" width="15.7265625" style="203" customWidth="1"/>
    <col min="16134" max="16134" width="12" style="203" customWidth="1"/>
    <col min="16135" max="16135" width="22.7265625" style="203" customWidth="1"/>
    <col min="16136" max="16136" width="11.7265625" style="203" customWidth="1"/>
    <col min="16137" max="16137" width="13.54296875" style="203" customWidth="1"/>
    <col min="16138" max="16138" width="10.26953125" style="203" bestFit="1" customWidth="1"/>
    <col min="16139" max="16384" width="9.1796875" style="203"/>
  </cols>
  <sheetData>
    <row r="1" spans="1:15" x14ac:dyDescent="0.35">
      <c r="A1" s="592" t="s">
        <v>375</v>
      </c>
      <c r="B1" s="592"/>
      <c r="C1" s="592"/>
      <c r="D1" s="592"/>
      <c r="E1" s="592"/>
      <c r="F1" s="592"/>
      <c r="G1" s="592"/>
      <c r="H1" s="268"/>
    </row>
    <row r="2" spans="1:15" x14ac:dyDescent="0.35">
      <c r="A2" s="208"/>
      <c r="B2" s="208"/>
      <c r="C2" s="208"/>
      <c r="D2" s="208"/>
      <c r="E2" s="208"/>
      <c r="F2" s="208"/>
      <c r="G2" s="208"/>
      <c r="H2" s="208"/>
    </row>
    <row r="3" spans="1:15" x14ac:dyDescent="0.35">
      <c r="A3" s="589" t="s">
        <v>311</v>
      </c>
      <c r="B3" s="589"/>
      <c r="C3" s="266" t="e">
        <f>+'EE No Pay Item CONTRACTOR'!C6</f>
        <v>#REF!</v>
      </c>
      <c r="D3" s="210" t="s">
        <v>312</v>
      </c>
      <c r="E3" s="266" t="e">
        <f>+'EE No Pay Item CONTRACTOR'!E6</f>
        <v>#REF!</v>
      </c>
      <c r="F3" s="210" t="s">
        <v>313</v>
      </c>
      <c r="G3" s="221" t="e">
        <f>+'EE No Pay Item CONTRACTOR'!G6</f>
        <v>#REF!</v>
      </c>
      <c r="J3" s="210"/>
      <c r="N3" s="210"/>
      <c r="O3" s="269"/>
    </row>
    <row r="4" spans="1:15" x14ac:dyDescent="0.35">
      <c r="A4" s="589" t="s">
        <v>314</v>
      </c>
      <c r="B4" s="589"/>
      <c r="C4" s="617" t="e">
        <f>+'EE No Pay Item CONTRACTOR'!C7</f>
        <v>#REF!</v>
      </c>
      <c r="D4" s="617"/>
      <c r="E4" s="617"/>
      <c r="F4" s="617"/>
      <c r="G4" s="617"/>
    </row>
    <row r="5" spans="1:15" x14ac:dyDescent="0.35">
      <c r="A5" s="589" t="s">
        <v>315</v>
      </c>
      <c r="B5" s="589"/>
      <c r="C5" s="618" t="e">
        <f>+'EE No Pay Item CONTRACTOR'!C8</f>
        <v>#REF!</v>
      </c>
      <c r="D5" s="618"/>
      <c r="E5" s="618"/>
      <c r="F5" s="618"/>
      <c r="G5" s="618"/>
    </row>
    <row r="6" spans="1:15" x14ac:dyDescent="0.35">
      <c r="A6" s="589" t="s">
        <v>316</v>
      </c>
      <c r="B6" s="589"/>
      <c r="C6" s="618" t="e">
        <f>+'EE No Pay Item CONTRACTOR'!C9</f>
        <v>#REF!</v>
      </c>
      <c r="D6" s="618"/>
      <c r="E6" s="618"/>
      <c r="F6" s="618"/>
      <c r="G6" s="618"/>
    </row>
    <row r="7" spans="1:15" x14ac:dyDescent="0.35">
      <c r="A7" s="589" t="s">
        <v>317</v>
      </c>
      <c r="B7" s="589"/>
      <c r="C7" s="618" t="e">
        <f>+'EE No Pay Item CONTRACTOR'!C10</f>
        <v>#REF!</v>
      </c>
      <c r="D7" s="618"/>
      <c r="E7" s="618"/>
      <c r="F7" s="618"/>
      <c r="G7" s="618"/>
    </row>
    <row r="8" spans="1:15" x14ac:dyDescent="0.35">
      <c r="A8" s="599" t="s">
        <v>376</v>
      </c>
      <c r="B8" s="599"/>
      <c r="C8" s="599"/>
      <c r="D8" s="599"/>
      <c r="E8" s="599"/>
      <c r="F8" s="599"/>
      <c r="G8" s="599"/>
    </row>
    <row r="9" spans="1:15" x14ac:dyDescent="0.35">
      <c r="A9" s="210"/>
      <c r="C9" s="203"/>
      <c r="D9" s="203"/>
      <c r="E9" s="203"/>
      <c r="F9" s="203"/>
      <c r="G9" s="203"/>
    </row>
    <row r="10" spans="1:15" x14ac:dyDescent="0.35">
      <c r="A10" s="601" t="s">
        <v>377</v>
      </c>
      <c r="B10" s="601"/>
      <c r="C10" s="602"/>
      <c r="D10" s="602"/>
      <c r="E10" s="602"/>
      <c r="F10" s="602"/>
      <c r="G10" s="602"/>
    </row>
    <row r="12" spans="1:15" x14ac:dyDescent="0.35">
      <c r="A12" s="203" t="s">
        <v>326</v>
      </c>
      <c r="B12" s="203" t="s">
        <v>327</v>
      </c>
      <c r="G12" s="203"/>
    </row>
    <row r="13" spans="1:15" x14ac:dyDescent="0.35">
      <c r="G13" s="203"/>
    </row>
    <row r="14" spans="1:15" s="230" customFormat="1" ht="46.5" x14ac:dyDescent="0.35">
      <c r="A14" s="603" t="s">
        <v>338</v>
      </c>
      <c r="B14" s="603"/>
      <c r="C14" s="229" t="s">
        <v>339</v>
      </c>
      <c r="D14" s="229" t="s">
        <v>340</v>
      </c>
      <c r="E14" s="229" t="s">
        <v>341</v>
      </c>
      <c r="F14" s="229" t="s">
        <v>342</v>
      </c>
      <c r="G14" s="229" t="s">
        <v>343</v>
      </c>
    </row>
    <row r="15" spans="1:15" x14ac:dyDescent="0.35">
      <c r="A15" s="600"/>
      <c r="B15" s="600"/>
      <c r="C15" s="231"/>
      <c r="D15" s="232"/>
      <c r="E15" s="233"/>
      <c r="F15" s="234"/>
      <c r="G15" s="235">
        <f>+(C15*E15)+ (F15*(C15*E15))</f>
        <v>0</v>
      </c>
    </row>
    <row r="16" spans="1:15" x14ac:dyDescent="0.35">
      <c r="A16" s="600"/>
      <c r="B16" s="600"/>
      <c r="C16" s="231"/>
      <c r="D16" s="232"/>
      <c r="E16" s="233"/>
      <c r="F16" s="234"/>
      <c r="G16" s="235">
        <f t="shared" ref="G16:G23" si="0">+(C16*E16)+ (F16*(C16*E16))</f>
        <v>0</v>
      </c>
    </row>
    <row r="17" spans="1:7" x14ac:dyDescent="0.35">
      <c r="A17" s="600"/>
      <c r="B17" s="600"/>
      <c r="C17" s="231"/>
      <c r="D17" s="232"/>
      <c r="E17" s="233"/>
      <c r="F17" s="234"/>
      <c r="G17" s="235">
        <f t="shared" si="0"/>
        <v>0</v>
      </c>
    </row>
    <row r="18" spans="1:7" x14ac:dyDescent="0.35">
      <c r="A18" s="600"/>
      <c r="B18" s="600"/>
      <c r="C18" s="231"/>
      <c r="D18" s="232"/>
      <c r="E18" s="233"/>
      <c r="F18" s="234"/>
      <c r="G18" s="235">
        <f t="shared" si="0"/>
        <v>0</v>
      </c>
    </row>
    <row r="19" spans="1:7" x14ac:dyDescent="0.35">
      <c r="A19" s="600" t="s">
        <v>281</v>
      </c>
      <c r="B19" s="600"/>
      <c r="C19" s="231"/>
      <c r="D19" s="232" t="s">
        <v>281</v>
      </c>
      <c r="E19" s="236"/>
      <c r="F19" s="234"/>
      <c r="G19" s="235">
        <f t="shared" si="0"/>
        <v>0</v>
      </c>
    </row>
    <row r="20" spans="1:7" x14ac:dyDescent="0.35">
      <c r="A20" s="600" t="s">
        <v>281</v>
      </c>
      <c r="B20" s="600"/>
      <c r="C20" s="231"/>
      <c r="D20" s="232" t="s">
        <v>281</v>
      </c>
      <c r="E20" s="236"/>
      <c r="F20" s="234"/>
      <c r="G20" s="235">
        <f t="shared" si="0"/>
        <v>0</v>
      </c>
    </row>
    <row r="21" spans="1:7" x14ac:dyDescent="0.35">
      <c r="A21" s="600" t="s">
        <v>281</v>
      </c>
      <c r="B21" s="600"/>
      <c r="C21" s="231"/>
      <c r="D21" s="232" t="s">
        <v>281</v>
      </c>
      <c r="E21" s="236"/>
      <c r="F21" s="234"/>
      <c r="G21" s="235">
        <f t="shared" si="0"/>
        <v>0</v>
      </c>
    </row>
    <row r="22" spans="1:7" x14ac:dyDescent="0.35">
      <c r="A22" s="600" t="s">
        <v>281</v>
      </c>
      <c r="B22" s="600"/>
      <c r="C22" s="231"/>
      <c r="D22" s="232" t="s">
        <v>281</v>
      </c>
      <c r="E22" s="236"/>
      <c r="F22" s="234"/>
      <c r="G22" s="235">
        <f t="shared" si="0"/>
        <v>0</v>
      </c>
    </row>
    <row r="23" spans="1:7" x14ac:dyDescent="0.35">
      <c r="A23" s="600" t="s">
        <v>281</v>
      </c>
      <c r="B23" s="600"/>
      <c r="C23" s="231"/>
      <c r="D23" s="232" t="s">
        <v>281</v>
      </c>
      <c r="E23" s="236"/>
      <c r="F23" s="234"/>
      <c r="G23" s="235">
        <f t="shared" si="0"/>
        <v>0</v>
      </c>
    </row>
    <row r="24" spans="1:7" x14ac:dyDescent="0.35">
      <c r="A24" s="608" t="s">
        <v>281</v>
      </c>
      <c r="B24" s="608"/>
      <c r="G24" s="203"/>
    </row>
    <row r="25" spans="1:7" s="227" customFormat="1" x14ac:dyDescent="0.35">
      <c r="C25" s="208"/>
      <c r="D25" s="208"/>
      <c r="E25" s="208"/>
      <c r="F25" s="237" t="s">
        <v>344</v>
      </c>
      <c r="G25" s="238">
        <f>SUM(G15:G23)</f>
        <v>0</v>
      </c>
    </row>
    <row r="26" spans="1:7" x14ac:dyDescent="0.35">
      <c r="G26" s="203"/>
    </row>
    <row r="27" spans="1:7" x14ac:dyDescent="0.35">
      <c r="G27" s="203"/>
    </row>
    <row r="28" spans="1:7" x14ac:dyDescent="0.35">
      <c r="A28" s="203" t="s">
        <v>328</v>
      </c>
      <c r="B28" s="203" t="s">
        <v>329</v>
      </c>
      <c r="G28" s="203"/>
    </row>
    <row r="29" spans="1:7" x14ac:dyDescent="0.35">
      <c r="G29" s="203"/>
    </row>
    <row r="30" spans="1:7" s="230" customFormat="1" x14ac:dyDescent="0.35">
      <c r="A30" s="603" t="s">
        <v>345</v>
      </c>
      <c r="B30" s="603"/>
      <c r="C30" s="229" t="s">
        <v>346</v>
      </c>
      <c r="D30" s="239" t="s">
        <v>340</v>
      </c>
      <c r="E30" s="609" t="s">
        <v>341</v>
      </c>
      <c r="F30" s="610"/>
      <c r="G30" s="240" t="s">
        <v>347</v>
      </c>
    </row>
    <row r="31" spans="1:7" x14ac:dyDescent="0.35">
      <c r="A31" s="600"/>
      <c r="B31" s="600"/>
      <c r="C31" s="231"/>
      <c r="D31" s="241"/>
      <c r="E31" s="604"/>
      <c r="F31" s="605"/>
      <c r="G31" s="242">
        <f t="shared" ref="G31:G39" si="1">+C31*E31</f>
        <v>0</v>
      </c>
    </row>
    <row r="32" spans="1:7" x14ac:dyDescent="0.35">
      <c r="A32" s="600"/>
      <c r="B32" s="600"/>
      <c r="C32" s="231"/>
      <c r="D32" s="241"/>
      <c r="E32" s="604"/>
      <c r="F32" s="605"/>
      <c r="G32" s="242">
        <f t="shared" si="1"/>
        <v>0</v>
      </c>
    </row>
    <row r="33" spans="1:7" x14ac:dyDescent="0.35">
      <c r="A33" s="600" t="s">
        <v>281</v>
      </c>
      <c r="B33" s="600"/>
      <c r="C33" s="231"/>
      <c r="D33" s="241"/>
      <c r="E33" s="604"/>
      <c r="F33" s="605"/>
      <c r="G33" s="242">
        <f t="shared" si="1"/>
        <v>0</v>
      </c>
    </row>
    <row r="34" spans="1:7" x14ac:dyDescent="0.35">
      <c r="A34" s="600" t="s">
        <v>281</v>
      </c>
      <c r="B34" s="600"/>
      <c r="C34" s="231"/>
      <c r="D34" s="241"/>
      <c r="E34" s="604"/>
      <c r="F34" s="605"/>
      <c r="G34" s="242">
        <f t="shared" si="1"/>
        <v>0</v>
      </c>
    </row>
    <row r="35" spans="1:7" x14ac:dyDescent="0.35">
      <c r="A35" s="600" t="s">
        <v>281</v>
      </c>
      <c r="B35" s="600"/>
      <c r="C35" s="231"/>
      <c r="D35" s="241"/>
      <c r="E35" s="604"/>
      <c r="F35" s="605"/>
      <c r="G35" s="242">
        <f t="shared" si="1"/>
        <v>0</v>
      </c>
    </row>
    <row r="36" spans="1:7" x14ac:dyDescent="0.35">
      <c r="A36" s="600" t="s">
        <v>281</v>
      </c>
      <c r="B36" s="600"/>
      <c r="C36" s="231"/>
      <c r="D36" s="241"/>
      <c r="E36" s="604"/>
      <c r="F36" s="605"/>
      <c r="G36" s="242">
        <f t="shared" si="1"/>
        <v>0</v>
      </c>
    </row>
    <row r="37" spans="1:7" x14ac:dyDescent="0.35">
      <c r="A37" s="600" t="s">
        <v>281</v>
      </c>
      <c r="B37" s="600"/>
      <c r="C37" s="231"/>
      <c r="D37" s="241"/>
      <c r="E37" s="604"/>
      <c r="F37" s="605"/>
      <c r="G37" s="242">
        <f t="shared" si="1"/>
        <v>0</v>
      </c>
    </row>
    <row r="38" spans="1:7" x14ac:dyDescent="0.35">
      <c r="A38" s="600" t="s">
        <v>281</v>
      </c>
      <c r="B38" s="600"/>
      <c r="C38" s="231"/>
      <c r="D38" s="241"/>
      <c r="E38" s="604"/>
      <c r="F38" s="605"/>
      <c r="G38" s="242">
        <f t="shared" si="1"/>
        <v>0</v>
      </c>
    </row>
    <row r="39" spans="1:7" x14ac:dyDescent="0.35">
      <c r="A39" s="600" t="s">
        <v>281</v>
      </c>
      <c r="B39" s="600"/>
      <c r="C39" s="231"/>
      <c r="D39" s="243"/>
      <c r="E39" s="604"/>
      <c r="F39" s="605"/>
      <c r="G39" s="242">
        <f t="shared" si="1"/>
        <v>0</v>
      </c>
    </row>
    <row r="40" spans="1:7" x14ac:dyDescent="0.35">
      <c r="A40" s="611" t="s">
        <v>281</v>
      </c>
      <c r="B40" s="611"/>
      <c r="C40" s="244"/>
      <c r="D40" s="244"/>
      <c r="G40" s="203"/>
    </row>
    <row r="41" spans="1:7" s="238" customFormat="1" x14ac:dyDescent="0.35">
      <c r="C41" s="245"/>
      <c r="D41" s="245"/>
      <c r="E41" s="245"/>
      <c r="F41" s="246" t="s">
        <v>348</v>
      </c>
      <c r="G41" s="238">
        <f>SUM(G31:G39)</f>
        <v>0</v>
      </c>
    </row>
    <row r="42" spans="1:7" x14ac:dyDescent="0.35">
      <c r="G42" s="203"/>
    </row>
    <row r="43" spans="1:7" x14ac:dyDescent="0.35">
      <c r="G43" s="203"/>
    </row>
    <row r="44" spans="1:7" x14ac:dyDescent="0.35">
      <c r="A44" s="203" t="s">
        <v>330</v>
      </c>
      <c r="B44" s="203" t="s">
        <v>331</v>
      </c>
      <c r="G44" s="203"/>
    </row>
    <row r="45" spans="1:7" x14ac:dyDescent="0.35">
      <c r="G45" s="203"/>
    </row>
    <row r="46" spans="1:7" s="230" customFormat="1" ht="12.75" customHeight="1" x14ac:dyDescent="0.35">
      <c r="A46" s="603" t="s">
        <v>331</v>
      </c>
      <c r="B46" s="612"/>
      <c r="C46" s="609" t="s">
        <v>350</v>
      </c>
      <c r="D46" s="610"/>
      <c r="E46" s="609" t="s">
        <v>351</v>
      </c>
      <c r="F46" s="610"/>
      <c r="G46" s="613" t="s">
        <v>347</v>
      </c>
    </row>
    <row r="47" spans="1:7" s="230" customFormat="1" ht="77.5" x14ac:dyDescent="0.35">
      <c r="A47" s="603"/>
      <c r="B47" s="603"/>
      <c r="C47" s="240" t="s">
        <v>352</v>
      </c>
      <c r="D47" s="229" t="s">
        <v>353</v>
      </c>
      <c r="E47" s="229" t="s">
        <v>354</v>
      </c>
      <c r="F47" s="229" t="s">
        <v>353</v>
      </c>
      <c r="G47" s="614"/>
    </row>
    <row r="48" spans="1:7" x14ac:dyDescent="0.35">
      <c r="A48" s="606"/>
      <c r="B48" s="607"/>
      <c r="C48" s="233"/>
      <c r="D48" s="247"/>
      <c r="E48" s="233"/>
      <c r="F48" s="248"/>
      <c r="G48" s="249">
        <f>+(C48*D48)+(((E48/176)*0.5)*F48)</f>
        <v>0</v>
      </c>
    </row>
    <row r="49" spans="1:8" x14ac:dyDescent="0.35">
      <c r="A49" s="606"/>
      <c r="B49" s="607"/>
      <c r="C49" s="233"/>
      <c r="D49" s="250"/>
      <c r="E49" s="233"/>
      <c r="F49" s="251"/>
      <c r="G49" s="249">
        <f t="shared" ref="G49:G56" si="2">+(C49*D49)+(((E49/176)*0.5)*F49)</f>
        <v>0</v>
      </c>
    </row>
    <row r="50" spans="1:8" x14ac:dyDescent="0.35">
      <c r="A50" s="606"/>
      <c r="B50" s="607"/>
      <c r="C50" s="233"/>
      <c r="D50" s="250"/>
      <c r="E50" s="233"/>
      <c r="F50" s="251"/>
      <c r="G50" s="249">
        <f t="shared" si="2"/>
        <v>0</v>
      </c>
    </row>
    <row r="51" spans="1:8" x14ac:dyDescent="0.35">
      <c r="A51" s="606"/>
      <c r="B51" s="607"/>
      <c r="C51" s="233"/>
      <c r="D51" s="250"/>
      <c r="E51" s="233"/>
      <c r="F51" s="251"/>
      <c r="G51" s="249">
        <f t="shared" si="2"/>
        <v>0</v>
      </c>
    </row>
    <row r="52" spans="1:8" x14ac:dyDescent="0.35">
      <c r="A52" s="606"/>
      <c r="B52" s="607"/>
      <c r="C52" s="233"/>
      <c r="D52" s="231"/>
      <c r="E52" s="233"/>
      <c r="F52" s="251"/>
      <c r="G52" s="249">
        <f t="shared" si="2"/>
        <v>0</v>
      </c>
    </row>
    <row r="53" spans="1:8" x14ac:dyDescent="0.35">
      <c r="A53" s="606"/>
      <c r="B53" s="607"/>
      <c r="C53" s="233"/>
      <c r="D53" s="231"/>
      <c r="E53" s="233"/>
      <c r="F53" s="251"/>
      <c r="G53" s="249">
        <f t="shared" si="2"/>
        <v>0</v>
      </c>
    </row>
    <row r="54" spans="1:8" x14ac:dyDescent="0.35">
      <c r="A54" s="606"/>
      <c r="B54" s="607"/>
      <c r="C54" s="233"/>
      <c r="D54" s="231"/>
      <c r="E54" s="233"/>
      <c r="F54" s="251"/>
      <c r="G54" s="249">
        <f t="shared" si="2"/>
        <v>0</v>
      </c>
    </row>
    <row r="55" spans="1:8" x14ac:dyDescent="0.35">
      <c r="A55" s="606"/>
      <c r="B55" s="607"/>
      <c r="C55" s="233"/>
      <c r="D55" s="231"/>
      <c r="E55" s="233"/>
      <c r="F55" s="251"/>
      <c r="G55" s="249">
        <f t="shared" si="2"/>
        <v>0</v>
      </c>
    </row>
    <row r="56" spans="1:8" x14ac:dyDescent="0.35">
      <c r="A56" s="606"/>
      <c r="B56" s="591"/>
      <c r="C56" s="233"/>
      <c r="D56" s="231"/>
      <c r="E56" s="233"/>
      <c r="F56" s="251"/>
      <c r="G56" s="249">
        <f t="shared" si="2"/>
        <v>0</v>
      </c>
    </row>
    <row r="57" spans="1:8" x14ac:dyDescent="0.35">
      <c r="A57" s="608" t="s">
        <v>281</v>
      </c>
      <c r="B57" s="608"/>
      <c r="F57" s="203"/>
      <c r="G57" s="203"/>
    </row>
    <row r="58" spans="1:8" s="227" customFormat="1" x14ac:dyDescent="0.35">
      <c r="C58" s="208"/>
      <c r="D58" s="208"/>
      <c r="E58" s="208"/>
      <c r="F58" s="237" t="s">
        <v>355</v>
      </c>
      <c r="G58" s="238">
        <f>SUM(G48:G56)</f>
        <v>0</v>
      </c>
    </row>
    <row r="59" spans="1:8" x14ac:dyDescent="0.35">
      <c r="G59" s="203"/>
    </row>
    <row r="60" spans="1:8" x14ac:dyDescent="0.35">
      <c r="G60" s="203"/>
    </row>
    <row r="61" spans="1:8" x14ac:dyDescent="0.35">
      <c r="A61" s="203" t="s">
        <v>332</v>
      </c>
      <c r="B61" s="203" t="s">
        <v>333</v>
      </c>
      <c r="C61" s="203"/>
      <c r="H61" s="207"/>
    </row>
    <row r="62" spans="1:8" x14ac:dyDescent="0.35">
      <c r="C62" s="203"/>
      <c r="H62" s="207"/>
    </row>
    <row r="63" spans="1:8" x14ac:dyDescent="0.35">
      <c r="B63" s="252" t="s">
        <v>357</v>
      </c>
      <c r="C63" s="203" t="s">
        <v>358</v>
      </c>
      <c r="G63" s="253">
        <f>SUM(G25,G41,G58)*17.5%</f>
        <v>0</v>
      </c>
      <c r="H63" s="207"/>
    </row>
    <row r="64" spans="1:8" s="254" customFormat="1" ht="90" customHeight="1" thickBot="1" x14ac:dyDescent="0.4">
      <c r="B64" s="255" t="s">
        <v>359</v>
      </c>
      <c r="C64" s="615" t="s">
        <v>360</v>
      </c>
      <c r="D64" s="615"/>
      <c r="E64" s="615"/>
      <c r="F64" s="615"/>
      <c r="G64" s="270"/>
    </row>
    <row r="65" spans="3:8" ht="16" thickTop="1" x14ac:dyDescent="0.35">
      <c r="C65" s="203"/>
      <c r="F65" s="237" t="s">
        <v>374</v>
      </c>
      <c r="G65" s="271">
        <f>SUM(G63:G64)</f>
        <v>0</v>
      </c>
      <c r="H65" s="207"/>
    </row>
    <row r="67" spans="3:8" x14ac:dyDescent="0.35">
      <c r="F67" s="237" t="s">
        <v>378</v>
      </c>
      <c r="G67" s="238">
        <f>SUM(G25,G41,G58,G65)</f>
        <v>0</v>
      </c>
    </row>
  </sheetData>
  <sheetProtection selectLockedCells="1"/>
  <mergeCells count="61">
    <mergeCell ref="A54:B54"/>
    <mergeCell ref="A55:B55"/>
    <mergeCell ref="A56:B56"/>
    <mergeCell ref="A57:B57"/>
    <mergeCell ref="C64:F64"/>
    <mergeCell ref="A53:B53"/>
    <mergeCell ref="A40:B40"/>
    <mergeCell ref="A46:B46"/>
    <mergeCell ref="C46:D46"/>
    <mergeCell ref="E46:F46"/>
    <mergeCell ref="A48:B48"/>
    <mergeCell ref="A49:B49"/>
    <mergeCell ref="A50:B50"/>
    <mergeCell ref="A51:B51"/>
    <mergeCell ref="A52:B52"/>
    <mergeCell ref="G46:G47"/>
    <mergeCell ref="A47:B47"/>
    <mergeCell ref="A37:B37"/>
    <mergeCell ref="E37:F37"/>
    <mergeCell ref="A38:B38"/>
    <mergeCell ref="E38:F38"/>
    <mergeCell ref="A39:B39"/>
    <mergeCell ref="E39:F39"/>
    <mergeCell ref="A34:B34"/>
    <mergeCell ref="E34:F34"/>
    <mergeCell ref="A35:B35"/>
    <mergeCell ref="E35:F35"/>
    <mergeCell ref="A36:B36"/>
    <mergeCell ref="E36:F36"/>
    <mergeCell ref="A33:B33"/>
    <mergeCell ref="E33:F33"/>
    <mergeCell ref="A20:B20"/>
    <mergeCell ref="A21:B21"/>
    <mergeCell ref="A22:B22"/>
    <mergeCell ref="A23:B23"/>
    <mergeCell ref="A24:B24"/>
    <mergeCell ref="A30:B30"/>
    <mergeCell ref="E30:F30"/>
    <mergeCell ref="A31:B31"/>
    <mergeCell ref="E31:F31"/>
    <mergeCell ref="A32:B32"/>
    <mergeCell ref="E32:F32"/>
    <mergeCell ref="A19:B19"/>
    <mergeCell ref="A6:B6"/>
    <mergeCell ref="C6:G6"/>
    <mergeCell ref="A7:B7"/>
    <mergeCell ref="C7:G7"/>
    <mergeCell ref="A8:G8"/>
    <mergeCell ref="A10:B10"/>
    <mergeCell ref="C10:G10"/>
    <mergeCell ref="A14:B14"/>
    <mergeCell ref="A15:B15"/>
    <mergeCell ref="A16:B16"/>
    <mergeCell ref="A17:B17"/>
    <mergeCell ref="A18:B18"/>
    <mergeCell ref="A1:G1"/>
    <mergeCell ref="A3:B3"/>
    <mergeCell ref="A4:B4"/>
    <mergeCell ref="C4:G4"/>
    <mergeCell ref="A5:B5"/>
    <mergeCell ref="C5:G5"/>
  </mergeCells>
  <pageMargins left="0.75" right="0.75" top="1" bottom="1" header="0.5" footer="0.5"/>
  <pageSetup scale="83" fitToHeight="2" orientation="portrait" r:id="rId1"/>
  <headerFooter alignWithMargins="0">
    <oddFooter>Page &amp;P of &amp;N</oddFooter>
  </headerFooter>
  <rowBreaks count="1" manualBreakCount="1">
    <brk id="43"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O67"/>
  <sheetViews>
    <sheetView zoomScaleNormal="100" workbookViewId="0">
      <selection sqref="A1:G1"/>
    </sheetView>
  </sheetViews>
  <sheetFormatPr defaultColWidth="9.1796875" defaultRowHeight="15.5" x14ac:dyDescent="0.35"/>
  <cols>
    <col min="1" max="1" width="3.1796875" style="203" customWidth="1"/>
    <col min="2" max="2" width="27.26953125" style="203" customWidth="1"/>
    <col min="3" max="3" width="15" style="207" customWidth="1"/>
    <col min="4" max="4" width="11.7265625" style="207" customWidth="1"/>
    <col min="5" max="5" width="15.7265625" style="207" customWidth="1"/>
    <col min="6" max="6" width="12" style="207" customWidth="1"/>
    <col min="7" max="7" width="22.7265625" style="207" customWidth="1"/>
    <col min="8" max="8" width="11.7265625" style="203" customWidth="1"/>
    <col min="9" max="9" width="13.54296875" style="203" customWidth="1"/>
    <col min="10" max="10" width="10.26953125" style="203" bestFit="1" customWidth="1"/>
    <col min="11" max="256" width="9.1796875" style="203"/>
    <col min="257" max="257" width="3.1796875" style="203" customWidth="1"/>
    <col min="258" max="258" width="27.26953125" style="203" customWidth="1"/>
    <col min="259" max="259" width="15" style="203" customWidth="1"/>
    <col min="260" max="260" width="11.7265625" style="203" customWidth="1"/>
    <col min="261" max="261" width="15.7265625" style="203" customWidth="1"/>
    <col min="262" max="262" width="12" style="203" customWidth="1"/>
    <col min="263" max="263" width="22.7265625" style="203" customWidth="1"/>
    <col min="264" max="264" width="11.7265625" style="203" customWidth="1"/>
    <col min="265" max="265" width="13.54296875" style="203" customWidth="1"/>
    <col min="266" max="266" width="10.26953125" style="203" bestFit="1" customWidth="1"/>
    <col min="267" max="512" width="9.1796875" style="203"/>
    <col min="513" max="513" width="3.1796875" style="203" customWidth="1"/>
    <col min="514" max="514" width="27.26953125" style="203" customWidth="1"/>
    <col min="515" max="515" width="15" style="203" customWidth="1"/>
    <col min="516" max="516" width="11.7265625" style="203" customWidth="1"/>
    <col min="517" max="517" width="15.7265625" style="203" customWidth="1"/>
    <col min="518" max="518" width="12" style="203" customWidth="1"/>
    <col min="519" max="519" width="22.7265625" style="203" customWidth="1"/>
    <col min="520" max="520" width="11.7265625" style="203" customWidth="1"/>
    <col min="521" max="521" width="13.54296875" style="203" customWidth="1"/>
    <col min="522" max="522" width="10.26953125" style="203" bestFit="1" customWidth="1"/>
    <col min="523" max="768" width="9.1796875" style="203"/>
    <col min="769" max="769" width="3.1796875" style="203" customWidth="1"/>
    <col min="770" max="770" width="27.26953125" style="203" customWidth="1"/>
    <col min="771" max="771" width="15" style="203" customWidth="1"/>
    <col min="772" max="772" width="11.7265625" style="203" customWidth="1"/>
    <col min="773" max="773" width="15.7265625" style="203" customWidth="1"/>
    <col min="774" max="774" width="12" style="203" customWidth="1"/>
    <col min="775" max="775" width="22.7265625" style="203" customWidth="1"/>
    <col min="776" max="776" width="11.7265625" style="203" customWidth="1"/>
    <col min="777" max="777" width="13.54296875" style="203" customWidth="1"/>
    <col min="778" max="778" width="10.26953125" style="203" bestFit="1" customWidth="1"/>
    <col min="779" max="1024" width="9.1796875" style="203"/>
    <col min="1025" max="1025" width="3.1796875" style="203" customWidth="1"/>
    <col min="1026" max="1026" width="27.26953125" style="203" customWidth="1"/>
    <col min="1027" max="1027" width="15" style="203" customWidth="1"/>
    <col min="1028" max="1028" width="11.7265625" style="203" customWidth="1"/>
    <col min="1029" max="1029" width="15.7265625" style="203" customWidth="1"/>
    <col min="1030" max="1030" width="12" style="203" customWidth="1"/>
    <col min="1031" max="1031" width="22.7265625" style="203" customWidth="1"/>
    <col min="1032" max="1032" width="11.7265625" style="203" customWidth="1"/>
    <col min="1033" max="1033" width="13.54296875" style="203" customWidth="1"/>
    <col min="1034" max="1034" width="10.26953125" style="203" bestFit="1" customWidth="1"/>
    <col min="1035" max="1280" width="9.1796875" style="203"/>
    <col min="1281" max="1281" width="3.1796875" style="203" customWidth="1"/>
    <col min="1282" max="1282" width="27.26953125" style="203" customWidth="1"/>
    <col min="1283" max="1283" width="15" style="203" customWidth="1"/>
    <col min="1284" max="1284" width="11.7265625" style="203" customWidth="1"/>
    <col min="1285" max="1285" width="15.7265625" style="203" customWidth="1"/>
    <col min="1286" max="1286" width="12" style="203" customWidth="1"/>
    <col min="1287" max="1287" width="22.7265625" style="203" customWidth="1"/>
    <col min="1288" max="1288" width="11.7265625" style="203" customWidth="1"/>
    <col min="1289" max="1289" width="13.54296875" style="203" customWidth="1"/>
    <col min="1290" max="1290" width="10.26953125" style="203" bestFit="1" customWidth="1"/>
    <col min="1291" max="1536" width="9.1796875" style="203"/>
    <col min="1537" max="1537" width="3.1796875" style="203" customWidth="1"/>
    <col min="1538" max="1538" width="27.26953125" style="203" customWidth="1"/>
    <col min="1539" max="1539" width="15" style="203" customWidth="1"/>
    <col min="1540" max="1540" width="11.7265625" style="203" customWidth="1"/>
    <col min="1541" max="1541" width="15.7265625" style="203" customWidth="1"/>
    <col min="1542" max="1542" width="12" style="203" customWidth="1"/>
    <col min="1543" max="1543" width="22.7265625" style="203" customWidth="1"/>
    <col min="1544" max="1544" width="11.7265625" style="203" customWidth="1"/>
    <col min="1545" max="1545" width="13.54296875" style="203" customWidth="1"/>
    <col min="1546" max="1546" width="10.26953125" style="203" bestFit="1" customWidth="1"/>
    <col min="1547" max="1792" width="9.1796875" style="203"/>
    <col min="1793" max="1793" width="3.1796875" style="203" customWidth="1"/>
    <col min="1794" max="1794" width="27.26953125" style="203" customWidth="1"/>
    <col min="1795" max="1795" width="15" style="203" customWidth="1"/>
    <col min="1796" max="1796" width="11.7265625" style="203" customWidth="1"/>
    <col min="1797" max="1797" width="15.7265625" style="203" customWidth="1"/>
    <col min="1798" max="1798" width="12" style="203" customWidth="1"/>
    <col min="1799" max="1799" width="22.7265625" style="203" customWidth="1"/>
    <col min="1800" max="1800" width="11.7265625" style="203" customWidth="1"/>
    <col min="1801" max="1801" width="13.54296875" style="203" customWidth="1"/>
    <col min="1802" max="1802" width="10.26953125" style="203" bestFit="1" customWidth="1"/>
    <col min="1803" max="2048" width="9.1796875" style="203"/>
    <col min="2049" max="2049" width="3.1796875" style="203" customWidth="1"/>
    <col min="2050" max="2050" width="27.26953125" style="203" customWidth="1"/>
    <col min="2051" max="2051" width="15" style="203" customWidth="1"/>
    <col min="2052" max="2052" width="11.7265625" style="203" customWidth="1"/>
    <col min="2053" max="2053" width="15.7265625" style="203" customWidth="1"/>
    <col min="2054" max="2054" width="12" style="203" customWidth="1"/>
    <col min="2055" max="2055" width="22.7265625" style="203" customWidth="1"/>
    <col min="2056" max="2056" width="11.7265625" style="203" customWidth="1"/>
    <col min="2057" max="2057" width="13.54296875" style="203" customWidth="1"/>
    <col min="2058" max="2058" width="10.26953125" style="203" bestFit="1" customWidth="1"/>
    <col min="2059" max="2304" width="9.1796875" style="203"/>
    <col min="2305" max="2305" width="3.1796875" style="203" customWidth="1"/>
    <col min="2306" max="2306" width="27.26953125" style="203" customWidth="1"/>
    <col min="2307" max="2307" width="15" style="203" customWidth="1"/>
    <col min="2308" max="2308" width="11.7265625" style="203" customWidth="1"/>
    <col min="2309" max="2309" width="15.7265625" style="203" customWidth="1"/>
    <col min="2310" max="2310" width="12" style="203" customWidth="1"/>
    <col min="2311" max="2311" width="22.7265625" style="203" customWidth="1"/>
    <col min="2312" max="2312" width="11.7265625" style="203" customWidth="1"/>
    <col min="2313" max="2313" width="13.54296875" style="203" customWidth="1"/>
    <col min="2314" max="2314" width="10.26953125" style="203" bestFit="1" customWidth="1"/>
    <col min="2315" max="2560" width="9.1796875" style="203"/>
    <col min="2561" max="2561" width="3.1796875" style="203" customWidth="1"/>
    <col min="2562" max="2562" width="27.26953125" style="203" customWidth="1"/>
    <col min="2563" max="2563" width="15" style="203" customWidth="1"/>
    <col min="2564" max="2564" width="11.7265625" style="203" customWidth="1"/>
    <col min="2565" max="2565" width="15.7265625" style="203" customWidth="1"/>
    <col min="2566" max="2566" width="12" style="203" customWidth="1"/>
    <col min="2567" max="2567" width="22.7265625" style="203" customWidth="1"/>
    <col min="2568" max="2568" width="11.7265625" style="203" customWidth="1"/>
    <col min="2569" max="2569" width="13.54296875" style="203" customWidth="1"/>
    <col min="2570" max="2570" width="10.26953125" style="203" bestFit="1" customWidth="1"/>
    <col min="2571" max="2816" width="9.1796875" style="203"/>
    <col min="2817" max="2817" width="3.1796875" style="203" customWidth="1"/>
    <col min="2818" max="2818" width="27.26953125" style="203" customWidth="1"/>
    <col min="2819" max="2819" width="15" style="203" customWidth="1"/>
    <col min="2820" max="2820" width="11.7265625" style="203" customWidth="1"/>
    <col min="2821" max="2821" width="15.7265625" style="203" customWidth="1"/>
    <col min="2822" max="2822" width="12" style="203" customWidth="1"/>
    <col min="2823" max="2823" width="22.7265625" style="203" customWidth="1"/>
    <col min="2824" max="2824" width="11.7265625" style="203" customWidth="1"/>
    <col min="2825" max="2825" width="13.54296875" style="203" customWidth="1"/>
    <col min="2826" max="2826" width="10.26953125" style="203" bestFit="1" customWidth="1"/>
    <col min="2827" max="3072" width="9.1796875" style="203"/>
    <col min="3073" max="3073" width="3.1796875" style="203" customWidth="1"/>
    <col min="3074" max="3074" width="27.26953125" style="203" customWidth="1"/>
    <col min="3075" max="3075" width="15" style="203" customWidth="1"/>
    <col min="3076" max="3076" width="11.7265625" style="203" customWidth="1"/>
    <col min="3077" max="3077" width="15.7265625" style="203" customWidth="1"/>
    <col min="3078" max="3078" width="12" style="203" customWidth="1"/>
    <col min="3079" max="3079" width="22.7265625" style="203" customWidth="1"/>
    <col min="3080" max="3080" width="11.7265625" style="203" customWidth="1"/>
    <col min="3081" max="3081" width="13.54296875" style="203" customWidth="1"/>
    <col min="3082" max="3082" width="10.26953125" style="203" bestFit="1" customWidth="1"/>
    <col min="3083" max="3328" width="9.1796875" style="203"/>
    <col min="3329" max="3329" width="3.1796875" style="203" customWidth="1"/>
    <col min="3330" max="3330" width="27.26953125" style="203" customWidth="1"/>
    <col min="3331" max="3331" width="15" style="203" customWidth="1"/>
    <col min="3332" max="3332" width="11.7265625" style="203" customWidth="1"/>
    <col min="3333" max="3333" width="15.7265625" style="203" customWidth="1"/>
    <col min="3334" max="3334" width="12" style="203" customWidth="1"/>
    <col min="3335" max="3335" width="22.7265625" style="203" customWidth="1"/>
    <col min="3336" max="3336" width="11.7265625" style="203" customWidth="1"/>
    <col min="3337" max="3337" width="13.54296875" style="203" customWidth="1"/>
    <col min="3338" max="3338" width="10.26953125" style="203" bestFit="1" customWidth="1"/>
    <col min="3339" max="3584" width="9.1796875" style="203"/>
    <col min="3585" max="3585" width="3.1796875" style="203" customWidth="1"/>
    <col min="3586" max="3586" width="27.26953125" style="203" customWidth="1"/>
    <col min="3587" max="3587" width="15" style="203" customWidth="1"/>
    <col min="3588" max="3588" width="11.7265625" style="203" customWidth="1"/>
    <col min="3589" max="3589" width="15.7265625" style="203" customWidth="1"/>
    <col min="3590" max="3590" width="12" style="203" customWidth="1"/>
    <col min="3591" max="3591" width="22.7265625" style="203" customWidth="1"/>
    <col min="3592" max="3592" width="11.7265625" style="203" customWidth="1"/>
    <col min="3593" max="3593" width="13.54296875" style="203" customWidth="1"/>
    <col min="3594" max="3594" width="10.26953125" style="203" bestFit="1" customWidth="1"/>
    <col min="3595" max="3840" width="9.1796875" style="203"/>
    <col min="3841" max="3841" width="3.1796875" style="203" customWidth="1"/>
    <col min="3842" max="3842" width="27.26953125" style="203" customWidth="1"/>
    <col min="3843" max="3843" width="15" style="203" customWidth="1"/>
    <col min="3844" max="3844" width="11.7265625" style="203" customWidth="1"/>
    <col min="3845" max="3845" width="15.7265625" style="203" customWidth="1"/>
    <col min="3846" max="3846" width="12" style="203" customWidth="1"/>
    <col min="3847" max="3847" width="22.7265625" style="203" customWidth="1"/>
    <col min="3848" max="3848" width="11.7265625" style="203" customWidth="1"/>
    <col min="3849" max="3849" width="13.54296875" style="203" customWidth="1"/>
    <col min="3850" max="3850" width="10.26953125" style="203" bestFit="1" customWidth="1"/>
    <col min="3851" max="4096" width="9.1796875" style="203"/>
    <col min="4097" max="4097" width="3.1796875" style="203" customWidth="1"/>
    <col min="4098" max="4098" width="27.26953125" style="203" customWidth="1"/>
    <col min="4099" max="4099" width="15" style="203" customWidth="1"/>
    <col min="4100" max="4100" width="11.7265625" style="203" customWidth="1"/>
    <col min="4101" max="4101" width="15.7265625" style="203" customWidth="1"/>
    <col min="4102" max="4102" width="12" style="203" customWidth="1"/>
    <col min="4103" max="4103" width="22.7265625" style="203" customWidth="1"/>
    <col min="4104" max="4104" width="11.7265625" style="203" customWidth="1"/>
    <col min="4105" max="4105" width="13.54296875" style="203" customWidth="1"/>
    <col min="4106" max="4106" width="10.26953125" style="203" bestFit="1" customWidth="1"/>
    <col min="4107" max="4352" width="9.1796875" style="203"/>
    <col min="4353" max="4353" width="3.1796875" style="203" customWidth="1"/>
    <col min="4354" max="4354" width="27.26953125" style="203" customWidth="1"/>
    <col min="4355" max="4355" width="15" style="203" customWidth="1"/>
    <col min="4356" max="4356" width="11.7265625" style="203" customWidth="1"/>
    <col min="4357" max="4357" width="15.7265625" style="203" customWidth="1"/>
    <col min="4358" max="4358" width="12" style="203" customWidth="1"/>
    <col min="4359" max="4359" width="22.7265625" style="203" customWidth="1"/>
    <col min="4360" max="4360" width="11.7265625" style="203" customWidth="1"/>
    <col min="4361" max="4361" width="13.54296875" style="203" customWidth="1"/>
    <col min="4362" max="4362" width="10.26953125" style="203" bestFit="1" customWidth="1"/>
    <col min="4363" max="4608" width="9.1796875" style="203"/>
    <col min="4609" max="4609" width="3.1796875" style="203" customWidth="1"/>
    <col min="4610" max="4610" width="27.26953125" style="203" customWidth="1"/>
    <col min="4611" max="4611" width="15" style="203" customWidth="1"/>
    <col min="4612" max="4612" width="11.7265625" style="203" customWidth="1"/>
    <col min="4613" max="4613" width="15.7265625" style="203" customWidth="1"/>
    <col min="4614" max="4614" width="12" style="203" customWidth="1"/>
    <col min="4615" max="4615" width="22.7265625" style="203" customWidth="1"/>
    <col min="4616" max="4616" width="11.7265625" style="203" customWidth="1"/>
    <col min="4617" max="4617" width="13.54296875" style="203" customWidth="1"/>
    <col min="4618" max="4618" width="10.26953125" style="203" bestFit="1" customWidth="1"/>
    <col min="4619" max="4864" width="9.1796875" style="203"/>
    <col min="4865" max="4865" width="3.1796875" style="203" customWidth="1"/>
    <col min="4866" max="4866" width="27.26953125" style="203" customWidth="1"/>
    <col min="4867" max="4867" width="15" style="203" customWidth="1"/>
    <col min="4868" max="4868" width="11.7265625" style="203" customWidth="1"/>
    <col min="4869" max="4869" width="15.7265625" style="203" customWidth="1"/>
    <col min="4870" max="4870" width="12" style="203" customWidth="1"/>
    <col min="4871" max="4871" width="22.7265625" style="203" customWidth="1"/>
    <col min="4872" max="4872" width="11.7265625" style="203" customWidth="1"/>
    <col min="4873" max="4873" width="13.54296875" style="203" customWidth="1"/>
    <col min="4874" max="4874" width="10.26953125" style="203" bestFit="1" customWidth="1"/>
    <col min="4875" max="5120" width="9.1796875" style="203"/>
    <col min="5121" max="5121" width="3.1796875" style="203" customWidth="1"/>
    <col min="5122" max="5122" width="27.26953125" style="203" customWidth="1"/>
    <col min="5123" max="5123" width="15" style="203" customWidth="1"/>
    <col min="5124" max="5124" width="11.7265625" style="203" customWidth="1"/>
    <col min="5125" max="5125" width="15.7265625" style="203" customWidth="1"/>
    <col min="5126" max="5126" width="12" style="203" customWidth="1"/>
    <col min="5127" max="5127" width="22.7265625" style="203" customWidth="1"/>
    <col min="5128" max="5128" width="11.7265625" style="203" customWidth="1"/>
    <col min="5129" max="5129" width="13.54296875" style="203" customWidth="1"/>
    <col min="5130" max="5130" width="10.26953125" style="203" bestFit="1" customWidth="1"/>
    <col min="5131" max="5376" width="9.1796875" style="203"/>
    <col min="5377" max="5377" width="3.1796875" style="203" customWidth="1"/>
    <col min="5378" max="5378" width="27.26953125" style="203" customWidth="1"/>
    <col min="5379" max="5379" width="15" style="203" customWidth="1"/>
    <col min="5380" max="5380" width="11.7265625" style="203" customWidth="1"/>
    <col min="5381" max="5381" width="15.7265625" style="203" customWidth="1"/>
    <col min="5382" max="5382" width="12" style="203" customWidth="1"/>
    <col min="5383" max="5383" width="22.7265625" style="203" customWidth="1"/>
    <col min="5384" max="5384" width="11.7265625" style="203" customWidth="1"/>
    <col min="5385" max="5385" width="13.54296875" style="203" customWidth="1"/>
    <col min="5386" max="5386" width="10.26953125" style="203" bestFit="1" customWidth="1"/>
    <col min="5387" max="5632" width="9.1796875" style="203"/>
    <col min="5633" max="5633" width="3.1796875" style="203" customWidth="1"/>
    <col min="5634" max="5634" width="27.26953125" style="203" customWidth="1"/>
    <col min="5635" max="5635" width="15" style="203" customWidth="1"/>
    <col min="5636" max="5636" width="11.7265625" style="203" customWidth="1"/>
    <col min="5637" max="5637" width="15.7265625" style="203" customWidth="1"/>
    <col min="5638" max="5638" width="12" style="203" customWidth="1"/>
    <col min="5639" max="5639" width="22.7265625" style="203" customWidth="1"/>
    <col min="5640" max="5640" width="11.7265625" style="203" customWidth="1"/>
    <col min="5641" max="5641" width="13.54296875" style="203" customWidth="1"/>
    <col min="5642" max="5642" width="10.26953125" style="203" bestFit="1" customWidth="1"/>
    <col min="5643" max="5888" width="9.1796875" style="203"/>
    <col min="5889" max="5889" width="3.1796875" style="203" customWidth="1"/>
    <col min="5890" max="5890" width="27.26953125" style="203" customWidth="1"/>
    <col min="5891" max="5891" width="15" style="203" customWidth="1"/>
    <col min="5892" max="5892" width="11.7265625" style="203" customWidth="1"/>
    <col min="5893" max="5893" width="15.7265625" style="203" customWidth="1"/>
    <col min="5894" max="5894" width="12" style="203" customWidth="1"/>
    <col min="5895" max="5895" width="22.7265625" style="203" customWidth="1"/>
    <col min="5896" max="5896" width="11.7265625" style="203" customWidth="1"/>
    <col min="5897" max="5897" width="13.54296875" style="203" customWidth="1"/>
    <col min="5898" max="5898" width="10.26953125" style="203" bestFit="1" customWidth="1"/>
    <col min="5899" max="6144" width="9.1796875" style="203"/>
    <col min="6145" max="6145" width="3.1796875" style="203" customWidth="1"/>
    <col min="6146" max="6146" width="27.26953125" style="203" customWidth="1"/>
    <col min="6147" max="6147" width="15" style="203" customWidth="1"/>
    <col min="6148" max="6148" width="11.7265625" style="203" customWidth="1"/>
    <col min="6149" max="6149" width="15.7265625" style="203" customWidth="1"/>
    <col min="6150" max="6150" width="12" style="203" customWidth="1"/>
    <col min="6151" max="6151" width="22.7265625" style="203" customWidth="1"/>
    <col min="6152" max="6152" width="11.7265625" style="203" customWidth="1"/>
    <col min="6153" max="6153" width="13.54296875" style="203" customWidth="1"/>
    <col min="6154" max="6154" width="10.26953125" style="203" bestFit="1" customWidth="1"/>
    <col min="6155" max="6400" width="9.1796875" style="203"/>
    <col min="6401" max="6401" width="3.1796875" style="203" customWidth="1"/>
    <col min="6402" max="6402" width="27.26953125" style="203" customWidth="1"/>
    <col min="6403" max="6403" width="15" style="203" customWidth="1"/>
    <col min="6404" max="6404" width="11.7265625" style="203" customWidth="1"/>
    <col min="6405" max="6405" width="15.7265625" style="203" customWidth="1"/>
    <col min="6406" max="6406" width="12" style="203" customWidth="1"/>
    <col min="6407" max="6407" width="22.7265625" style="203" customWidth="1"/>
    <col min="6408" max="6408" width="11.7265625" style="203" customWidth="1"/>
    <col min="6409" max="6409" width="13.54296875" style="203" customWidth="1"/>
    <col min="6410" max="6410" width="10.26953125" style="203" bestFit="1" customWidth="1"/>
    <col min="6411" max="6656" width="9.1796875" style="203"/>
    <col min="6657" max="6657" width="3.1796875" style="203" customWidth="1"/>
    <col min="6658" max="6658" width="27.26953125" style="203" customWidth="1"/>
    <col min="6659" max="6659" width="15" style="203" customWidth="1"/>
    <col min="6660" max="6660" width="11.7265625" style="203" customWidth="1"/>
    <col min="6661" max="6661" width="15.7265625" style="203" customWidth="1"/>
    <col min="6662" max="6662" width="12" style="203" customWidth="1"/>
    <col min="6663" max="6663" width="22.7265625" style="203" customWidth="1"/>
    <col min="6664" max="6664" width="11.7265625" style="203" customWidth="1"/>
    <col min="6665" max="6665" width="13.54296875" style="203" customWidth="1"/>
    <col min="6666" max="6666" width="10.26953125" style="203" bestFit="1" customWidth="1"/>
    <col min="6667" max="6912" width="9.1796875" style="203"/>
    <col min="6913" max="6913" width="3.1796875" style="203" customWidth="1"/>
    <col min="6914" max="6914" width="27.26953125" style="203" customWidth="1"/>
    <col min="6915" max="6915" width="15" style="203" customWidth="1"/>
    <col min="6916" max="6916" width="11.7265625" style="203" customWidth="1"/>
    <col min="6917" max="6917" width="15.7265625" style="203" customWidth="1"/>
    <col min="6918" max="6918" width="12" style="203" customWidth="1"/>
    <col min="6919" max="6919" width="22.7265625" style="203" customWidth="1"/>
    <col min="6920" max="6920" width="11.7265625" style="203" customWidth="1"/>
    <col min="6921" max="6921" width="13.54296875" style="203" customWidth="1"/>
    <col min="6922" max="6922" width="10.26953125" style="203" bestFit="1" customWidth="1"/>
    <col min="6923" max="7168" width="9.1796875" style="203"/>
    <col min="7169" max="7169" width="3.1796875" style="203" customWidth="1"/>
    <col min="7170" max="7170" width="27.26953125" style="203" customWidth="1"/>
    <col min="7171" max="7171" width="15" style="203" customWidth="1"/>
    <col min="7172" max="7172" width="11.7265625" style="203" customWidth="1"/>
    <col min="7173" max="7173" width="15.7265625" style="203" customWidth="1"/>
    <col min="7174" max="7174" width="12" style="203" customWidth="1"/>
    <col min="7175" max="7175" width="22.7265625" style="203" customWidth="1"/>
    <col min="7176" max="7176" width="11.7265625" style="203" customWidth="1"/>
    <col min="7177" max="7177" width="13.54296875" style="203" customWidth="1"/>
    <col min="7178" max="7178" width="10.26953125" style="203" bestFit="1" customWidth="1"/>
    <col min="7179" max="7424" width="9.1796875" style="203"/>
    <col min="7425" max="7425" width="3.1796875" style="203" customWidth="1"/>
    <col min="7426" max="7426" width="27.26953125" style="203" customWidth="1"/>
    <col min="7427" max="7427" width="15" style="203" customWidth="1"/>
    <col min="7428" max="7428" width="11.7265625" style="203" customWidth="1"/>
    <col min="7429" max="7429" width="15.7265625" style="203" customWidth="1"/>
    <col min="7430" max="7430" width="12" style="203" customWidth="1"/>
    <col min="7431" max="7431" width="22.7265625" style="203" customWidth="1"/>
    <col min="7432" max="7432" width="11.7265625" style="203" customWidth="1"/>
    <col min="7433" max="7433" width="13.54296875" style="203" customWidth="1"/>
    <col min="7434" max="7434" width="10.26953125" style="203" bestFit="1" customWidth="1"/>
    <col min="7435" max="7680" width="9.1796875" style="203"/>
    <col min="7681" max="7681" width="3.1796875" style="203" customWidth="1"/>
    <col min="7682" max="7682" width="27.26953125" style="203" customWidth="1"/>
    <col min="7683" max="7683" width="15" style="203" customWidth="1"/>
    <col min="7684" max="7684" width="11.7265625" style="203" customWidth="1"/>
    <col min="7685" max="7685" width="15.7265625" style="203" customWidth="1"/>
    <col min="7686" max="7686" width="12" style="203" customWidth="1"/>
    <col min="7687" max="7687" width="22.7265625" style="203" customWidth="1"/>
    <col min="7688" max="7688" width="11.7265625" style="203" customWidth="1"/>
    <col min="7689" max="7689" width="13.54296875" style="203" customWidth="1"/>
    <col min="7690" max="7690" width="10.26953125" style="203" bestFit="1" customWidth="1"/>
    <col min="7691" max="7936" width="9.1796875" style="203"/>
    <col min="7937" max="7937" width="3.1796875" style="203" customWidth="1"/>
    <col min="7938" max="7938" width="27.26953125" style="203" customWidth="1"/>
    <col min="7939" max="7939" width="15" style="203" customWidth="1"/>
    <col min="7940" max="7940" width="11.7265625" style="203" customWidth="1"/>
    <col min="7941" max="7941" width="15.7265625" style="203" customWidth="1"/>
    <col min="7942" max="7942" width="12" style="203" customWidth="1"/>
    <col min="7943" max="7943" width="22.7265625" style="203" customWidth="1"/>
    <col min="7944" max="7944" width="11.7265625" style="203" customWidth="1"/>
    <col min="7945" max="7945" width="13.54296875" style="203" customWidth="1"/>
    <col min="7946" max="7946" width="10.26953125" style="203" bestFit="1" customWidth="1"/>
    <col min="7947" max="8192" width="9.1796875" style="203"/>
    <col min="8193" max="8193" width="3.1796875" style="203" customWidth="1"/>
    <col min="8194" max="8194" width="27.26953125" style="203" customWidth="1"/>
    <col min="8195" max="8195" width="15" style="203" customWidth="1"/>
    <col min="8196" max="8196" width="11.7265625" style="203" customWidth="1"/>
    <col min="8197" max="8197" width="15.7265625" style="203" customWidth="1"/>
    <col min="8198" max="8198" width="12" style="203" customWidth="1"/>
    <col min="8199" max="8199" width="22.7265625" style="203" customWidth="1"/>
    <col min="8200" max="8200" width="11.7265625" style="203" customWidth="1"/>
    <col min="8201" max="8201" width="13.54296875" style="203" customWidth="1"/>
    <col min="8202" max="8202" width="10.26953125" style="203" bestFit="1" customWidth="1"/>
    <col min="8203" max="8448" width="9.1796875" style="203"/>
    <col min="8449" max="8449" width="3.1796875" style="203" customWidth="1"/>
    <col min="8450" max="8450" width="27.26953125" style="203" customWidth="1"/>
    <col min="8451" max="8451" width="15" style="203" customWidth="1"/>
    <col min="8452" max="8452" width="11.7265625" style="203" customWidth="1"/>
    <col min="8453" max="8453" width="15.7265625" style="203" customWidth="1"/>
    <col min="8454" max="8454" width="12" style="203" customWidth="1"/>
    <col min="8455" max="8455" width="22.7265625" style="203" customWidth="1"/>
    <col min="8456" max="8456" width="11.7265625" style="203" customWidth="1"/>
    <col min="8457" max="8457" width="13.54296875" style="203" customWidth="1"/>
    <col min="8458" max="8458" width="10.26953125" style="203" bestFit="1" customWidth="1"/>
    <col min="8459" max="8704" width="9.1796875" style="203"/>
    <col min="8705" max="8705" width="3.1796875" style="203" customWidth="1"/>
    <col min="8706" max="8706" width="27.26953125" style="203" customWidth="1"/>
    <col min="8707" max="8707" width="15" style="203" customWidth="1"/>
    <col min="8708" max="8708" width="11.7265625" style="203" customWidth="1"/>
    <col min="8709" max="8709" width="15.7265625" style="203" customWidth="1"/>
    <col min="8710" max="8710" width="12" style="203" customWidth="1"/>
    <col min="8711" max="8711" width="22.7265625" style="203" customWidth="1"/>
    <col min="8712" max="8712" width="11.7265625" style="203" customWidth="1"/>
    <col min="8713" max="8713" width="13.54296875" style="203" customWidth="1"/>
    <col min="8714" max="8714" width="10.26953125" style="203" bestFit="1" customWidth="1"/>
    <col min="8715" max="8960" width="9.1796875" style="203"/>
    <col min="8961" max="8961" width="3.1796875" style="203" customWidth="1"/>
    <col min="8962" max="8962" width="27.26953125" style="203" customWidth="1"/>
    <col min="8963" max="8963" width="15" style="203" customWidth="1"/>
    <col min="8964" max="8964" width="11.7265625" style="203" customWidth="1"/>
    <col min="8965" max="8965" width="15.7265625" style="203" customWidth="1"/>
    <col min="8966" max="8966" width="12" style="203" customWidth="1"/>
    <col min="8967" max="8967" width="22.7265625" style="203" customWidth="1"/>
    <col min="8968" max="8968" width="11.7265625" style="203" customWidth="1"/>
    <col min="8969" max="8969" width="13.54296875" style="203" customWidth="1"/>
    <col min="8970" max="8970" width="10.26953125" style="203" bestFit="1" customWidth="1"/>
    <col min="8971" max="9216" width="9.1796875" style="203"/>
    <col min="9217" max="9217" width="3.1796875" style="203" customWidth="1"/>
    <col min="9218" max="9218" width="27.26953125" style="203" customWidth="1"/>
    <col min="9219" max="9219" width="15" style="203" customWidth="1"/>
    <col min="9220" max="9220" width="11.7265625" style="203" customWidth="1"/>
    <col min="9221" max="9221" width="15.7265625" style="203" customWidth="1"/>
    <col min="9222" max="9222" width="12" style="203" customWidth="1"/>
    <col min="9223" max="9223" width="22.7265625" style="203" customWidth="1"/>
    <col min="9224" max="9224" width="11.7265625" style="203" customWidth="1"/>
    <col min="9225" max="9225" width="13.54296875" style="203" customWidth="1"/>
    <col min="9226" max="9226" width="10.26953125" style="203" bestFit="1" customWidth="1"/>
    <col min="9227" max="9472" width="9.1796875" style="203"/>
    <col min="9473" max="9473" width="3.1796875" style="203" customWidth="1"/>
    <col min="9474" max="9474" width="27.26953125" style="203" customWidth="1"/>
    <col min="9475" max="9475" width="15" style="203" customWidth="1"/>
    <col min="9476" max="9476" width="11.7265625" style="203" customWidth="1"/>
    <col min="9477" max="9477" width="15.7265625" style="203" customWidth="1"/>
    <col min="9478" max="9478" width="12" style="203" customWidth="1"/>
    <col min="9479" max="9479" width="22.7265625" style="203" customWidth="1"/>
    <col min="9480" max="9480" width="11.7265625" style="203" customWidth="1"/>
    <col min="9481" max="9481" width="13.54296875" style="203" customWidth="1"/>
    <col min="9482" max="9482" width="10.26953125" style="203" bestFit="1" customWidth="1"/>
    <col min="9483" max="9728" width="9.1796875" style="203"/>
    <col min="9729" max="9729" width="3.1796875" style="203" customWidth="1"/>
    <col min="9730" max="9730" width="27.26953125" style="203" customWidth="1"/>
    <col min="9731" max="9731" width="15" style="203" customWidth="1"/>
    <col min="9732" max="9732" width="11.7265625" style="203" customWidth="1"/>
    <col min="9733" max="9733" width="15.7265625" style="203" customWidth="1"/>
    <col min="9734" max="9734" width="12" style="203" customWidth="1"/>
    <col min="9735" max="9735" width="22.7265625" style="203" customWidth="1"/>
    <col min="9736" max="9736" width="11.7265625" style="203" customWidth="1"/>
    <col min="9737" max="9737" width="13.54296875" style="203" customWidth="1"/>
    <col min="9738" max="9738" width="10.26953125" style="203" bestFit="1" customWidth="1"/>
    <col min="9739" max="9984" width="9.1796875" style="203"/>
    <col min="9985" max="9985" width="3.1796875" style="203" customWidth="1"/>
    <col min="9986" max="9986" width="27.26953125" style="203" customWidth="1"/>
    <col min="9987" max="9987" width="15" style="203" customWidth="1"/>
    <col min="9988" max="9988" width="11.7265625" style="203" customWidth="1"/>
    <col min="9989" max="9989" width="15.7265625" style="203" customWidth="1"/>
    <col min="9990" max="9990" width="12" style="203" customWidth="1"/>
    <col min="9991" max="9991" width="22.7265625" style="203" customWidth="1"/>
    <col min="9992" max="9992" width="11.7265625" style="203" customWidth="1"/>
    <col min="9993" max="9993" width="13.54296875" style="203" customWidth="1"/>
    <col min="9994" max="9994" width="10.26953125" style="203" bestFit="1" customWidth="1"/>
    <col min="9995" max="10240" width="9.1796875" style="203"/>
    <col min="10241" max="10241" width="3.1796875" style="203" customWidth="1"/>
    <col min="10242" max="10242" width="27.26953125" style="203" customWidth="1"/>
    <col min="10243" max="10243" width="15" style="203" customWidth="1"/>
    <col min="10244" max="10244" width="11.7265625" style="203" customWidth="1"/>
    <col min="10245" max="10245" width="15.7265625" style="203" customWidth="1"/>
    <col min="10246" max="10246" width="12" style="203" customWidth="1"/>
    <col min="10247" max="10247" width="22.7265625" style="203" customWidth="1"/>
    <col min="10248" max="10248" width="11.7265625" style="203" customWidth="1"/>
    <col min="10249" max="10249" width="13.54296875" style="203" customWidth="1"/>
    <col min="10250" max="10250" width="10.26953125" style="203" bestFit="1" customWidth="1"/>
    <col min="10251" max="10496" width="9.1796875" style="203"/>
    <col min="10497" max="10497" width="3.1796875" style="203" customWidth="1"/>
    <col min="10498" max="10498" width="27.26953125" style="203" customWidth="1"/>
    <col min="10499" max="10499" width="15" style="203" customWidth="1"/>
    <col min="10500" max="10500" width="11.7265625" style="203" customWidth="1"/>
    <col min="10501" max="10501" width="15.7265625" style="203" customWidth="1"/>
    <col min="10502" max="10502" width="12" style="203" customWidth="1"/>
    <col min="10503" max="10503" width="22.7265625" style="203" customWidth="1"/>
    <col min="10504" max="10504" width="11.7265625" style="203" customWidth="1"/>
    <col min="10505" max="10505" width="13.54296875" style="203" customWidth="1"/>
    <col min="10506" max="10506" width="10.26953125" style="203" bestFit="1" customWidth="1"/>
    <col min="10507" max="10752" width="9.1796875" style="203"/>
    <col min="10753" max="10753" width="3.1796875" style="203" customWidth="1"/>
    <col min="10754" max="10754" width="27.26953125" style="203" customWidth="1"/>
    <col min="10755" max="10755" width="15" style="203" customWidth="1"/>
    <col min="10756" max="10756" width="11.7265625" style="203" customWidth="1"/>
    <col min="10757" max="10757" width="15.7265625" style="203" customWidth="1"/>
    <col min="10758" max="10758" width="12" style="203" customWidth="1"/>
    <col min="10759" max="10759" width="22.7265625" style="203" customWidth="1"/>
    <col min="10760" max="10760" width="11.7265625" style="203" customWidth="1"/>
    <col min="10761" max="10761" width="13.54296875" style="203" customWidth="1"/>
    <col min="10762" max="10762" width="10.26953125" style="203" bestFit="1" customWidth="1"/>
    <col min="10763" max="11008" width="9.1796875" style="203"/>
    <col min="11009" max="11009" width="3.1796875" style="203" customWidth="1"/>
    <col min="11010" max="11010" width="27.26953125" style="203" customWidth="1"/>
    <col min="11011" max="11011" width="15" style="203" customWidth="1"/>
    <col min="11012" max="11012" width="11.7265625" style="203" customWidth="1"/>
    <col min="11013" max="11013" width="15.7265625" style="203" customWidth="1"/>
    <col min="11014" max="11014" width="12" style="203" customWidth="1"/>
    <col min="11015" max="11015" width="22.7265625" style="203" customWidth="1"/>
    <col min="11016" max="11016" width="11.7265625" style="203" customWidth="1"/>
    <col min="11017" max="11017" width="13.54296875" style="203" customWidth="1"/>
    <col min="11018" max="11018" width="10.26953125" style="203" bestFit="1" customWidth="1"/>
    <col min="11019" max="11264" width="9.1796875" style="203"/>
    <col min="11265" max="11265" width="3.1796875" style="203" customWidth="1"/>
    <col min="11266" max="11266" width="27.26953125" style="203" customWidth="1"/>
    <col min="11267" max="11267" width="15" style="203" customWidth="1"/>
    <col min="11268" max="11268" width="11.7265625" style="203" customWidth="1"/>
    <col min="11269" max="11269" width="15.7265625" style="203" customWidth="1"/>
    <col min="11270" max="11270" width="12" style="203" customWidth="1"/>
    <col min="11271" max="11271" width="22.7265625" style="203" customWidth="1"/>
    <col min="11272" max="11272" width="11.7265625" style="203" customWidth="1"/>
    <col min="11273" max="11273" width="13.54296875" style="203" customWidth="1"/>
    <col min="11274" max="11274" width="10.26953125" style="203" bestFit="1" customWidth="1"/>
    <col min="11275" max="11520" width="9.1796875" style="203"/>
    <col min="11521" max="11521" width="3.1796875" style="203" customWidth="1"/>
    <col min="11522" max="11522" width="27.26953125" style="203" customWidth="1"/>
    <col min="11523" max="11523" width="15" style="203" customWidth="1"/>
    <col min="11524" max="11524" width="11.7265625" style="203" customWidth="1"/>
    <col min="11525" max="11525" width="15.7265625" style="203" customWidth="1"/>
    <col min="11526" max="11526" width="12" style="203" customWidth="1"/>
    <col min="11527" max="11527" width="22.7265625" style="203" customWidth="1"/>
    <col min="11528" max="11528" width="11.7265625" style="203" customWidth="1"/>
    <col min="11529" max="11529" width="13.54296875" style="203" customWidth="1"/>
    <col min="11530" max="11530" width="10.26953125" style="203" bestFit="1" customWidth="1"/>
    <col min="11531" max="11776" width="9.1796875" style="203"/>
    <col min="11777" max="11777" width="3.1796875" style="203" customWidth="1"/>
    <col min="11778" max="11778" width="27.26953125" style="203" customWidth="1"/>
    <col min="11779" max="11779" width="15" style="203" customWidth="1"/>
    <col min="11780" max="11780" width="11.7265625" style="203" customWidth="1"/>
    <col min="11781" max="11781" width="15.7265625" style="203" customWidth="1"/>
    <col min="11782" max="11782" width="12" style="203" customWidth="1"/>
    <col min="11783" max="11783" width="22.7265625" style="203" customWidth="1"/>
    <col min="11784" max="11784" width="11.7265625" style="203" customWidth="1"/>
    <col min="11785" max="11785" width="13.54296875" style="203" customWidth="1"/>
    <col min="11786" max="11786" width="10.26953125" style="203" bestFit="1" customWidth="1"/>
    <col min="11787" max="12032" width="9.1796875" style="203"/>
    <col min="12033" max="12033" width="3.1796875" style="203" customWidth="1"/>
    <col min="12034" max="12034" width="27.26953125" style="203" customWidth="1"/>
    <col min="12035" max="12035" width="15" style="203" customWidth="1"/>
    <col min="12036" max="12036" width="11.7265625" style="203" customWidth="1"/>
    <col min="12037" max="12037" width="15.7265625" style="203" customWidth="1"/>
    <col min="12038" max="12038" width="12" style="203" customWidth="1"/>
    <col min="12039" max="12039" width="22.7265625" style="203" customWidth="1"/>
    <col min="12040" max="12040" width="11.7265625" style="203" customWidth="1"/>
    <col min="12041" max="12041" width="13.54296875" style="203" customWidth="1"/>
    <col min="12042" max="12042" width="10.26953125" style="203" bestFit="1" customWidth="1"/>
    <col min="12043" max="12288" width="9.1796875" style="203"/>
    <col min="12289" max="12289" width="3.1796875" style="203" customWidth="1"/>
    <col min="12290" max="12290" width="27.26953125" style="203" customWidth="1"/>
    <col min="12291" max="12291" width="15" style="203" customWidth="1"/>
    <col min="12292" max="12292" width="11.7265625" style="203" customWidth="1"/>
    <col min="12293" max="12293" width="15.7265625" style="203" customWidth="1"/>
    <col min="12294" max="12294" width="12" style="203" customWidth="1"/>
    <col min="12295" max="12295" width="22.7265625" style="203" customWidth="1"/>
    <col min="12296" max="12296" width="11.7265625" style="203" customWidth="1"/>
    <col min="12297" max="12297" width="13.54296875" style="203" customWidth="1"/>
    <col min="12298" max="12298" width="10.26953125" style="203" bestFit="1" customWidth="1"/>
    <col min="12299" max="12544" width="9.1796875" style="203"/>
    <col min="12545" max="12545" width="3.1796875" style="203" customWidth="1"/>
    <col min="12546" max="12546" width="27.26953125" style="203" customWidth="1"/>
    <col min="12547" max="12547" width="15" style="203" customWidth="1"/>
    <col min="12548" max="12548" width="11.7265625" style="203" customWidth="1"/>
    <col min="12549" max="12549" width="15.7265625" style="203" customWidth="1"/>
    <col min="12550" max="12550" width="12" style="203" customWidth="1"/>
    <col min="12551" max="12551" width="22.7265625" style="203" customWidth="1"/>
    <col min="12552" max="12552" width="11.7265625" style="203" customWidth="1"/>
    <col min="12553" max="12553" width="13.54296875" style="203" customWidth="1"/>
    <col min="12554" max="12554" width="10.26953125" style="203" bestFit="1" customWidth="1"/>
    <col min="12555" max="12800" width="9.1796875" style="203"/>
    <col min="12801" max="12801" width="3.1796875" style="203" customWidth="1"/>
    <col min="12802" max="12802" width="27.26953125" style="203" customWidth="1"/>
    <col min="12803" max="12803" width="15" style="203" customWidth="1"/>
    <col min="12804" max="12804" width="11.7265625" style="203" customWidth="1"/>
    <col min="12805" max="12805" width="15.7265625" style="203" customWidth="1"/>
    <col min="12806" max="12806" width="12" style="203" customWidth="1"/>
    <col min="12807" max="12807" width="22.7265625" style="203" customWidth="1"/>
    <col min="12808" max="12808" width="11.7265625" style="203" customWidth="1"/>
    <col min="12809" max="12809" width="13.54296875" style="203" customWidth="1"/>
    <col min="12810" max="12810" width="10.26953125" style="203" bestFit="1" customWidth="1"/>
    <col min="12811" max="13056" width="9.1796875" style="203"/>
    <col min="13057" max="13057" width="3.1796875" style="203" customWidth="1"/>
    <col min="13058" max="13058" width="27.26953125" style="203" customWidth="1"/>
    <col min="13059" max="13059" width="15" style="203" customWidth="1"/>
    <col min="13060" max="13060" width="11.7265625" style="203" customWidth="1"/>
    <col min="13061" max="13061" width="15.7265625" style="203" customWidth="1"/>
    <col min="13062" max="13062" width="12" style="203" customWidth="1"/>
    <col min="13063" max="13063" width="22.7265625" style="203" customWidth="1"/>
    <col min="13064" max="13064" width="11.7265625" style="203" customWidth="1"/>
    <col min="13065" max="13065" width="13.54296875" style="203" customWidth="1"/>
    <col min="13066" max="13066" width="10.26953125" style="203" bestFit="1" customWidth="1"/>
    <col min="13067" max="13312" width="9.1796875" style="203"/>
    <col min="13313" max="13313" width="3.1796875" style="203" customWidth="1"/>
    <col min="13314" max="13314" width="27.26953125" style="203" customWidth="1"/>
    <col min="13315" max="13315" width="15" style="203" customWidth="1"/>
    <col min="13316" max="13316" width="11.7265625" style="203" customWidth="1"/>
    <col min="13317" max="13317" width="15.7265625" style="203" customWidth="1"/>
    <col min="13318" max="13318" width="12" style="203" customWidth="1"/>
    <col min="13319" max="13319" width="22.7265625" style="203" customWidth="1"/>
    <col min="13320" max="13320" width="11.7265625" style="203" customWidth="1"/>
    <col min="13321" max="13321" width="13.54296875" style="203" customWidth="1"/>
    <col min="13322" max="13322" width="10.26953125" style="203" bestFit="1" customWidth="1"/>
    <col min="13323" max="13568" width="9.1796875" style="203"/>
    <col min="13569" max="13569" width="3.1796875" style="203" customWidth="1"/>
    <col min="13570" max="13570" width="27.26953125" style="203" customWidth="1"/>
    <col min="13571" max="13571" width="15" style="203" customWidth="1"/>
    <col min="13572" max="13572" width="11.7265625" style="203" customWidth="1"/>
    <col min="13573" max="13573" width="15.7265625" style="203" customWidth="1"/>
    <col min="13574" max="13574" width="12" style="203" customWidth="1"/>
    <col min="13575" max="13575" width="22.7265625" style="203" customWidth="1"/>
    <col min="13576" max="13576" width="11.7265625" style="203" customWidth="1"/>
    <col min="13577" max="13577" width="13.54296875" style="203" customWidth="1"/>
    <col min="13578" max="13578" width="10.26953125" style="203" bestFit="1" customWidth="1"/>
    <col min="13579" max="13824" width="9.1796875" style="203"/>
    <col min="13825" max="13825" width="3.1796875" style="203" customWidth="1"/>
    <col min="13826" max="13826" width="27.26953125" style="203" customWidth="1"/>
    <col min="13827" max="13827" width="15" style="203" customWidth="1"/>
    <col min="13828" max="13828" width="11.7265625" style="203" customWidth="1"/>
    <col min="13829" max="13829" width="15.7265625" style="203" customWidth="1"/>
    <col min="13830" max="13830" width="12" style="203" customWidth="1"/>
    <col min="13831" max="13831" width="22.7265625" style="203" customWidth="1"/>
    <col min="13832" max="13832" width="11.7265625" style="203" customWidth="1"/>
    <col min="13833" max="13833" width="13.54296875" style="203" customWidth="1"/>
    <col min="13834" max="13834" width="10.26953125" style="203" bestFit="1" customWidth="1"/>
    <col min="13835" max="14080" width="9.1796875" style="203"/>
    <col min="14081" max="14081" width="3.1796875" style="203" customWidth="1"/>
    <col min="14082" max="14082" width="27.26953125" style="203" customWidth="1"/>
    <col min="14083" max="14083" width="15" style="203" customWidth="1"/>
    <col min="14084" max="14084" width="11.7265625" style="203" customWidth="1"/>
    <col min="14085" max="14085" width="15.7265625" style="203" customWidth="1"/>
    <col min="14086" max="14086" width="12" style="203" customWidth="1"/>
    <col min="14087" max="14087" width="22.7265625" style="203" customWidth="1"/>
    <col min="14088" max="14088" width="11.7265625" style="203" customWidth="1"/>
    <col min="14089" max="14089" width="13.54296875" style="203" customWidth="1"/>
    <col min="14090" max="14090" width="10.26953125" style="203" bestFit="1" customWidth="1"/>
    <col min="14091" max="14336" width="9.1796875" style="203"/>
    <col min="14337" max="14337" width="3.1796875" style="203" customWidth="1"/>
    <col min="14338" max="14338" width="27.26953125" style="203" customWidth="1"/>
    <col min="14339" max="14339" width="15" style="203" customWidth="1"/>
    <col min="14340" max="14340" width="11.7265625" style="203" customWidth="1"/>
    <col min="14341" max="14341" width="15.7265625" style="203" customWidth="1"/>
    <col min="14342" max="14342" width="12" style="203" customWidth="1"/>
    <col min="14343" max="14343" width="22.7265625" style="203" customWidth="1"/>
    <col min="14344" max="14344" width="11.7265625" style="203" customWidth="1"/>
    <col min="14345" max="14345" width="13.54296875" style="203" customWidth="1"/>
    <col min="14346" max="14346" width="10.26953125" style="203" bestFit="1" customWidth="1"/>
    <col min="14347" max="14592" width="9.1796875" style="203"/>
    <col min="14593" max="14593" width="3.1796875" style="203" customWidth="1"/>
    <col min="14594" max="14594" width="27.26953125" style="203" customWidth="1"/>
    <col min="14595" max="14595" width="15" style="203" customWidth="1"/>
    <col min="14596" max="14596" width="11.7265625" style="203" customWidth="1"/>
    <col min="14597" max="14597" width="15.7265625" style="203" customWidth="1"/>
    <col min="14598" max="14598" width="12" style="203" customWidth="1"/>
    <col min="14599" max="14599" width="22.7265625" style="203" customWidth="1"/>
    <col min="14600" max="14600" width="11.7265625" style="203" customWidth="1"/>
    <col min="14601" max="14601" width="13.54296875" style="203" customWidth="1"/>
    <col min="14602" max="14602" width="10.26953125" style="203" bestFit="1" customWidth="1"/>
    <col min="14603" max="14848" width="9.1796875" style="203"/>
    <col min="14849" max="14849" width="3.1796875" style="203" customWidth="1"/>
    <col min="14850" max="14850" width="27.26953125" style="203" customWidth="1"/>
    <col min="14851" max="14851" width="15" style="203" customWidth="1"/>
    <col min="14852" max="14852" width="11.7265625" style="203" customWidth="1"/>
    <col min="14853" max="14853" width="15.7265625" style="203" customWidth="1"/>
    <col min="14854" max="14854" width="12" style="203" customWidth="1"/>
    <col min="14855" max="14855" width="22.7265625" style="203" customWidth="1"/>
    <col min="14856" max="14856" width="11.7265625" style="203" customWidth="1"/>
    <col min="14857" max="14857" width="13.54296875" style="203" customWidth="1"/>
    <col min="14858" max="14858" width="10.26953125" style="203" bestFit="1" customWidth="1"/>
    <col min="14859" max="15104" width="9.1796875" style="203"/>
    <col min="15105" max="15105" width="3.1796875" style="203" customWidth="1"/>
    <col min="15106" max="15106" width="27.26953125" style="203" customWidth="1"/>
    <col min="15107" max="15107" width="15" style="203" customWidth="1"/>
    <col min="15108" max="15108" width="11.7265625" style="203" customWidth="1"/>
    <col min="15109" max="15109" width="15.7265625" style="203" customWidth="1"/>
    <col min="15110" max="15110" width="12" style="203" customWidth="1"/>
    <col min="15111" max="15111" width="22.7265625" style="203" customWidth="1"/>
    <col min="15112" max="15112" width="11.7265625" style="203" customWidth="1"/>
    <col min="15113" max="15113" width="13.54296875" style="203" customWidth="1"/>
    <col min="15114" max="15114" width="10.26953125" style="203" bestFit="1" customWidth="1"/>
    <col min="15115" max="15360" width="9.1796875" style="203"/>
    <col min="15361" max="15361" width="3.1796875" style="203" customWidth="1"/>
    <col min="15362" max="15362" width="27.26953125" style="203" customWidth="1"/>
    <col min="15363" max="15363" width="15" style="203" customWidth="1"/>
    <col min="15364" max="15364" width="11.7265625" style="203" customWidth="1"/>
    <col min="15365" max="15365" width="15.7265625" style="203" customWidth="1"/>
    <col min="15366" max="15366" width="12" style="203" customWidth="1"/>
    <col min="15367" max="15367" width="22.7265625" style="203" customWidth="1"/>
    <col min="15368" max="15368" width="11.7265625" style="203" customWidth="1"/>
    <col min="15369" max="15369" width="13.54296875" style="203" customWidth="1"/>
    <col min="15370" max="15370" width="10.26953125" style="203" bestFit="1" customWidth="1"/>
    <col min="15371" max="15616" width="9.1796875" style="203"/>
    <col min="15617" max="15617" width="3.1796875" style="203" customWidth="1"/>
    <col min="15618" max="15618" width="27.26953125" style="203" customWidth="1"/>
    <col min="15619" max="15619" width="15" style="203" customWidth="1"/>
    <col min="15620" max="15620" width="11.7265625" style="203" customWidth="1"/>
    <col min="15621" max="15621" width="15.7265625" style="203" customWidth="1"/>
    <col min="15622" max="15622" width="12" style="203" customWidth="1"/>
    <col min="15623" max="15623" width="22.7265625" style="203" customWidth="1"/>
    <col min="15624" max="15624" width="11.7265625" style="203" customWidth="1"/>
    <col min="15625" max="15625" width="13.54296875" style="203" customWidth="1"/>
    <col min="15626" max="15626" width="10.26953125" style="203" bestFit="1" customWidth="1"/>
    <col min="15627" max="15872" width="9.1796875" style="203"/>
    <col min="15873" max="15873" width="3.1796875" style="203" customWidth="1"/>
    <col min="15874" max="15874" width="27.26953125" style="203" customWidth="1"/>
    <col min="15875" max="15875" width="15" style="203" customWidth="1"/>
    <col min="15876" max="15876" width="11.7265625" style="203" customWidth="1"/>
    <col min="15877" max="15877" width="15.7265625" style="203" customWidth="1"/>
    <col min="15878" max="15878" width="12" style="203" customWidth="1"/>
    <col min="15879" max="15879" width="22.7265625" style="203" customWidth="1"/>
    <col min="15880" max="15880" width="11.7265625" style="203" customWidth="1"/>
    <col min="15881" max="15881" width="13.54296875" style="203" customWidth="1"/>
    <col min="15882" max="15882" width="10.26953125" style="203" bestFit="1" customWidth="1"/>
    <col min="15883" max="16128" width="9.1796875" style="203"/>
    <col min="16129" max="16129" width="3.1796875" style="203" customWidth="1"/>
    <col min="16130" max="16130" width="27.26953125" style="203" customWidth="1"/>
    <col min="16131" max="16131" width="15" style="203" customWidth="1"/>
    <col min="16132" max="16132" width="11.7265625" style="203" customWidth="1"/>
    <col min="16133" max="16133" width="15.7265625" style="203" customWidth="1"/>
    <col min="16134" max="16134" width="12" style="203" customWidth="1"/>
    <col min="16135" max="16135" width="22.7265625" style="203" customWidth="1"/>
    <col min="16136" max="16136" width="11.7265625" style="203" customWidth="1"/>
    <col min="16137" max="16137" width="13.54296875" style="203" customWidth="1"/>
    <col min="16138" max="16138" width="10.26953125" style="203" bestFit="1" customWidth="1"/>
    <col min="16139" max="16384" width="9.1796875" style="203"/>
  </cols>
  <sheetData>
    <row r="1" spans="1:15" x14ac:dyDescent="0.35">
      <c r="A1" s="592" t="s">
        <v>375</v>
      </c>
      <c r="B1" s="592"/>
      <c r="C1" s="592"/>
      <c r="D1" s="592"/>
      <c r="E1" s="592"/>
      <c r="F1" s="592"/>
      <c r="G1" s="592"/>
      <c r="H1" s="268"/>
    </row>
    <row r="2" spans="1:15" x14ac:dyDescent="0.35">
      <c r="A2" s="208"/>
      <c r="B2" s="208"/>
      <c r="C2" s="208"/>
      <c r="D2" s="208"/>
      <c r="E2" s="208"/>
      <c r="F2" s="208"/>
      <c r="G2" s="208"/>
      <c r="H2" s="208"/>
    </row>
    <row r="3" spans="1:15" x14ac:dyDescent="0.35">
      <c r="A3" s="589" t="s">
        <v>311</v>
      </c>
      <c r="B3" s="589"/>
      <c r="C3" s="266" t="e">
        <f>+'EE No Pay Item CONTRACTOR'!C6</f>
        <v>#REF!</v>
      </c>
      <c r="D3" s="210" t="s">
        <v>312</v>
      </c>
      <c r="E3" s="266" t="e">
        <f>+'EE No Pay Item CONTRACTOR'!E6</f>
        <v>#REF!</v>
      </c>
      <c r="F3" s="210" t="s">
        <v>313</v>
      </c>
      <c r="G3" s="221" t="e">
        <f>+'EE No Pay Item CONTRACTOR'!G6</f>
        <v>#REF!</v>
      </c>
      <c r="J3" s="210"/>
      <c r="N3" s="210"/>
      <c r="O3" s="269"/>
    </row>
    <row r="4" spans="1:15" x14ac:dyDescent="0.35">
      <c r="A4" s="589" t="s">
        <v>314</v>
      </c>
      <c r="B4" s="589"/>
      <c r="C4" s="617" t="e">
        <f>+'EE No Pay Item CONTRACTOR'!C7</f>
        <v>#REF!</v>
      </c>
      <c r="D4" s="617"/>
      <c r="E4" s="617"/>
      <c r="F4" s="617"/>
      <c r="G4" s="617"/>
    </row>
    <row r="5" spans="1:15" x14ac:dyDescent="0.35">
      <c r="A5" s="589" t="s">
        <v>315</v>
      </c>
      <c r="B5" s="589"/>
      <c r="C5" s="618" t="e">
        <f>+'EE No Pay Item CONTRACTOR'!C8</f>
        <v>#REF!</v>
      </c>
      <c r="D5" s="618"/>
      <c r="E5" s="618"/>
      <c r="F5" s="618"/>
      <c r="G5" s="618"/>
    </row>
    <row r="6" spans="1:15" x14ac:dyDescent="0.35">
      <c r="A6" s="589" t="s">
        <v>316</v>
      </c>
      <c r="B6" s="589"/>
      <c r="C6" s="618" t="e">
        <f>+'EE No Pay Item CONTRACTOR'!C9</f>
        <v>#REF!</v>
      </c>
      <c r="D6" s="618"/>
      <c r="E6" s="618"/>
      <c r="F6" s="618"/>
      <c r="G6" s="618"/>
    </row>
    <row r="7" spans="1:15" x14ac:dyDescent="0.35">
      <c r="A7" s="589" t="s">
        <v>317</v>
      </c>
      <c r="B7" s="589"/>
      <c r="C7" s="618" t="e">
        <f>+'EE No Pay Item CONTRACTOR'!C10</f>
        <v>#REF!</v>
      </c>
      <c r="D7" s="618"/>
      <c r="E7" s="618"/>
      <c r="F7" s="618"/>
      <c r="G7" s="618"/>
    </row>
    <row r="8" spans="1:15" x14ac:dyDescent="0.35">
      <c r="A8" s="599" t="s">
        <v>376</v>
      </c>
      <c r="B8" s="599"/>
      <c r="C8" s="599"/>
      <c r="D8" s="599"/>
      <c r="E8" s="599"/>
      <c r="F8" s="599"/>
      <c r="G8" s="599"/>
    </row>
    <row r="9" spans="1:15" x14ac:dyDescent="0.35">
      <c r="A9" s="210"/>
      <c r="C9" s="203"/>
      <c r="D9" s="203"/>
      <c r="E9" s="203"/>
      <c r="F9" s="203"/>
      <c r="G9" s="203"/>
    </row>
    <row r="10" spans="1:15" x14ac:dyDescent="0.35">
      <c r="A10" s="601" t="s">
        <v>377</v>
      </c>
      <c r="B10" s="601"/>
      <c r="C10" s="602"/>
      <c r="D10" s="602"/>
      <c r="E10" s="602"/>
      <c r="F10" s="602"/>
      <c r="G10" s="602"/>
    </row>
    <row r="12" spans="1:15" x14ac:dyDescent="0.35">
      <c r="A12" s="203" t="s">
        <v>326</v>
      </c>
      <c r="B12" s="203" t="s">
        <v>327</v>
      </c>
      <c r="G12" s="203"/>
    </row>
    <row r="13" spans="1:15" x14ac:dyDescent="0.35">
      <c r="G13" s="203"/>
    </row>
    <row r="14" spans="1:15" s="230" customFormat="1" ht="46.5" x14ac:dyDescent="0.35">
      <c r="A14" s="603" t="s">
        <v>338</v>
      </c>
      <c r="B14" s="603"/>
      <c r="C14" s="229" t="s">
        <v>339</v>
      </c>
      <c r="D14" s="229" t="s">
        <v>340</v>
      </c>
      <c r="E14" s="229" t="s">
        <v>341</v>
      </c>
      <c r="F14" s="229" t="s">
        <v>342</v>
      </c>
      <c r="G14" s="229" t="s">
        <v>343</v>
      </c>
    </row>
    <row r="15" spans="1:15" x14ac:dyDescent="0.35">
      <c r="A15" s="600"/>
      <c r="B15" s="600"/>
      <c r="C15" s="231"/>
      <c r="D15" s="232"/>
      <c r="E15" s="233"/>
      <c r="F15" s="234"/>
      <c r="G15" s="235">
        <f>+(C15*E15)+ (F15*(C15*E15))</f>
        <v>0</v>
      </c>
    </row>
    <row r="16" spans="1:15" x14ac:dyDescent="0.35">
      <c r="A16" s="600"/>
      <c r="B16" s="600"/>
      <c r="C16" s="231"/>
      <c r="D16" s="232"/>
      <c r="E16" s="233"/>
      <c r="F16" s="234"/>
      <c r="G16" s="235">
        <f t="shared" ref="G16:G23" si="0">+(C16*E16)+ (F16*(C16*E16))</f>
        <v>0</v>
      </c>
    </row>
    <row r="17" spans="1:7" x14ac:dyDescent="0.35">
      <c r="A17" s="600"/>
      <c r="B17" s="600"/>
      <c r="C17" s="231"/>
      <c r="D17" s="232"/>
      <c r="E17" s="233"/>
      <c r="F17" s="234"/>
      <c r="G17" s="235">
        <f t="shared" si="0"/>
        <v>0</v>
      </c>
    </row>
    <row r="18" spans="1:7" x14ac:dyDescent="0.35">
      <c r="A18" s="600"/>
      <c r="B18" s="600"/>
      <c r="C18" s="231"/>
      <c r="D18" s="232"/>
      <c r="E18" s="233"/>
      <c r="F18" s="234"/>
      <c r="G18" s="235">
        <f t="shared" si="0"/>
        <v>0</v>
      </c>
    </row>
    <row r="19" spans="1:7" x14ac:dyDescent="0.35">
      <c r="A19" s="600" t="s">
        <v>281</v>
      </c>
      <c r="B19" s="600"/>
      <c r="C19" s="231"/>
      <c r="D19" s="232" t="s">
        <v>281</v>
      </c>
      <c r="E19" s="236"/>
      <c r="F19" s="234"/>
      <c r="G19" s="235">
        <f t="shared" si="0"/>
        <v>0</v>
      </c>
    </row>
    <row r="20" spans="1:7" x14ac:dyDescent="0.35">
      <c r="A20" s="600" t="s">
        <v>281</v>
      </c>
      <c r="B20" s="600"/>
      <c r="C20" s="231"/>
      <c r="D20" s="232" t="s">
        <v>281</v>
      </c>
      <c r="E20" s="236"/>
      <c r="F20" s="234"/>
      <c r="G20" s="235">
        <f t="shared" si="0"/>
        <v>0</v>
      </c>
    </row>
    <row r="21" spans="1:7" x14ac:dyDescent="0.35">
      <c r="A21" s="600" t="s">
        <v>281</v>
      </c>
      <c r="B21" s="600"/>
      <c r="C21" s="231"/>
      <c r="D21" s="232" t="s">
        <v>281</v>
      </c>
      <c r="E21" s="236"/>
      <c r="F21" s="234"/>
      <c r="G21" s="235">
        <f t="shared" si="0"/>
        <v>0</v>
      </c>
    </row>
    <row r="22" spans="1:7" x14ac:dyDescent="0.35">
      <c r="A22" s="600" t="s">
        <v>281</v>
      </c>
      <c r="B22" s="600"/>
      <c r="C22" s="231"/>
      <c r="D22" s="232" t="s">
        <v>281</v>
      </c>
      <c r="E22" s="236"/>
      <c r="F22" s="234"/>
      <c r="G22" s="235">
        <f t="shared" si="0"/>
        <v>0</v>
      </c>
    </row>
    <row r="23" spans="1:7" x14ac:dyDescent="0.35">
      <c r="A23" s="600" t="s">
        <v>281</v>
      </c>
      <c r="B23" s="600"/>
      <c r="C23" s="231"/>
      <c r="D23" s="232" t="s">
        <v>281</v>
      </c>
      <c r="E23" s="236"/>
      <c r="F23" s="234"/>
      <c r="G23" s="235">
        <f t="shared" si="0"/>
        <v>0</v>
      </c>
    </row>
    <row r="24" spans="1:7" x14ac:dyDescent="0.35">
      <c r="A24" s="608" t="s">
        <v>281</v>
      </c>
      <c r="B24" s="608"/>
      <c r="G24" s="203"/>
    </row>
    <row r="25" spans="1:7" s="227" customFormat="1" x14ac:dyDescent="0.35">
      <c r="C25" s="208"/>
      <c r="D25" s="208"/>
      <c r="E25" s="208"/>
      <c r="F25" s="237" t="s">
        <v>344</v>
      </c>
      <c r="G25" s="238">
        <f>SUM(G15:G23)</f>
        <v>0</v>
      </c>
    </row>
    <row r="26" spans="1:7" x14ac:dyDescent="0.35">
      <c r="G26" s="203"/>
    </row>
    <row r="27" spans="1:7" x14ac:dyDescent="0.35">
      <c r="G27" s="203"/>
    </row>
    <row r="28" spans="1:7" x14ac:dyDescent="0.35">
      <c r="A28" s="203" t="s">
        <v>328</v>
      </c>
      <c r="B28" s="203" t="s">
        <v>329</v>
      </c>
      <c r="G28" s="203"/>
    </row>
    <row r="29" spans="1:7" x14ac:dyDescent="0.35">
      <c r="G29" s="203"/>
    </row>
    <row r="30" spans="1:7" s="230" customFormat="1" x14ac:dyDescent="0.35">
      <c r="A30" s="603" t="s">
        <v>345</v>
      </c>
      <c r="B30" s="603"/>
      <c r="C30" s="229" t="s">
        <v>346</v>
      </c>
      <c r="D30" s="239" t="s">
        <v>340</v>
      </c>
      <c r="E30" s="609" t="s">
        <v>341</v>
      </c>
      <c r="F30" s="610"/>
      <c r="G30" s="240" t="s">
        <v>347</v>
      </c>
    </row>
    <row r="31" spans="1:7" x14ac:dyDescent="0.35">
      <c r="A31" s="600"/>
      <c r="B31" s="600"/>
      <c r="C31" s="231"/>
      <c r="D31" s="241"/>
      <c r="E31" s="604"/>
      <c r="F31" s="605"/>
      <c r="G31" s="242">
        <f t="shared" ref="G31:G39" si="1">+C31*E31</f>
        <v>0</v>
      </c>
    </row>
    <row r="32" spans="1:7" x14ac:dyDescent="0.35">
      <c r="A32" s="600"/>
      <c r="B32" s="600"/>
      <c r="C32" s="231"/>
      <c r="D32" s="241"/>
      <c r="E32" s="604"/>
      <c r="F32" s="605"/>
      <c r="G32" s="242">
        <f t="shared" si="1"/>
        <v>0</v>
      </c>
    </row>
    <row r="33" spans="1:7" x14ac:dyDescent="0.35">
      <c r="A33" s="600" t="s">
        <v>281</v>
      </c>
      <c r="B33" s="600"/>
      <c r="C33" s="231"/>
      <c r="D33" s="241"/>
      <c r="E33" s="604"/>
      <c r="F33" s="605"/>
      <c r="G33" s="242">
        <f t="shared" si="1"/>
        <v>0</v>
      </c>
    </row>
    <row r="34" spans="1:7" x14ac:dyDescent="0.35">
      <c r="A34" s="600" t="s">
        <v>281</v>
      </c>
      <c r="B34" s="600"/>
      <c r="C34" s="231"/>
      <c r="D34" s="241"/>
      <c r="E34" s="604"/>
      <c r="F34" s="605"/>
      <c r="G34" s="242">
        <f t="shared" si="1"/>
        <v>0</v>
      </c>
    </row>
    <row r="35" spans="1:7" x14ac:dyDescent="0.35">
      <c r="A35" s="600" t="s">
        <v>281</v>
      </c>
      <c r="B35" s="600"/>
      <c r="C35" s="231"/>
      <c r="D35" s="241"/>
      <c r="E35" s="604"/>
      <c r="F35" s="605"/>
      <c r="G35" s="242">
        <f t="shared" si="1"/>
        <v>0</v>
      </c>
    </row>
    <row r="36" spans="1:7" x14ac:dyDescent="0.35">
      <c r="A36" s="600" t="s">
        <v>281</v>
      </c>
      <c r="B36" s="600"/>
      <c r="C36" s="231"/>
      <c r="D36" s="241"/>
      <c r="E36" s="604"/>
      <c r="F36" s="605"/>
      <c r="G36" s="242">
        <f t="shared" si="1"/>
        <v>0</v>
      </c>
    </row>
    <row r="37" spans="1:7" x14ac:dyDescent="0.35">
      <c r="A37" s="600" t="s">
        <v>281</v>
      </c>
      <c r="B37" s="600"/>
      <c r="C37" s="231"/>
      <c r="D37" s="241"/>
      <c r="E37" s="604"/>
      <c r="F37" s="605"/>
      <c r="G37" s="242">
        <f t="shared" si="1"/>
        <v>0</v>
      </c>
    </row>
    <row r="38" spans="1:7" x14ac:dyDescent="0.35">
      <c r="A38" s="600" t="s">
        <v>281</v>
      </c>
      <c r="B38" s="600"/>
      <c r="C38" s="231"/>
      <c r="D38" s="241"/>
      <c r="E38" s="604"/>
      <c r="F38" s="605"/>
      <c r="G38" s="242">
        <f t="shared" si="1"/>
        <v>0</v>
      </c>
    </row>
    <row r="39" spans="1:7" x14ac:dyDescent="0.35">
      <c r="A39" s="600" t="s">
        <v>281</v>
      </c>
      <c r="B39" s="600"/>
      <c r="C39" s="231"/>
      <c r="D39" s="243"/>
      <c r="E39" s="604"/>
      <c r="F39" s="605"/>
      <c r="G39" s="242">
        <f t="shared" si="1"/>
        <v>0</v>
      </c>
    </row>
    <row r="40" spans="1:7" x14ac:dyDescent="0.35">
      <c r="A40" s="611" t="s">
        <v>281</v>
      </c>
      <c r="B40" s="611"/>
      <c r="C40" s="244"/>
      <c r="D40" s="244"/>
      <c r="G40" s="203"/>
    </row>
    <row r="41" spans="1:7" s="238" customFormat="1" x14ac:dyDescent="0.35">
      <c r="C41" s="245"/>
      <c r="D41" s="245"/>
      <c r="E41" s="245"/>
      <c r="F41" s="246" t="s">
        <v>348</v>
      </c>
      <c r="G41" s="238">
        <f>SUM(G31:G39)</f>
        <v>0</v>
      </c>
    </row>
    <row r="42" spans="1:7" x14ac:dyDescent="0.35">
      <c r="G42" s="203"/>
    </row>
    <row r="43" spans="1:7" x14ac:dyDescent="0.35">
      <c r="G43" s="203"/>
    </row>
    <row r="44" spans="1:7" x14ac:dyDescent="0.35">
      <c r="A44" s="203" t="s">
        <v>330</v>
      </c>
      <c r="B44" s="203" t="s">
        <v>331</v>
      </c>
      <c r="G44" s="203"/>
    </row>
    <row r="45" spans="1:7" x14ac:dyDescent="0.35">
      <c r="G45" s="203"/>
    </row>
    <row r="46" spans="1:7" s="230" customFormat="1" ht="12.75" customHeight="1" x14ac:dyDescent="0.35">
      <c r="A46" s="603" t="s">
        <v>331</v>
      </c>
      <c r="B46" s="612"/>
      <c r="C46" s="609" t="s">
        <v>350</v>
      </c>
      <c r="D46" s="610"/>
      <c r="E46" s="609" t="s">
        <v>351</v>
      </c>
      <c r="F46" s="610"/>
      <c r="G46" s="613" t="s">
        <v>347</v>
      </c>
    </row>
    <row r="47" spans="1:7" s="230" customFormat="1" ht="77.5" x14ac:dyDescent="0.35">
      <c r="A47" s="603"/>
      <c r="B47" s="603"/>
      <c r="C47" s="240" t="s">
        <v>352</v>
      </c>
      <c r="D47" s="229" t="s">
        <v>353</v>
      </c>
      <c r="E47" s="229" t="s">
        <v>354</v>
      </c>
      <c r="F47" s="229" t="s">
        <v>353</v>
      </c>
      <c r="G47" s="614"/>
    </row>
    <row r="48" spans="1:7" x14ac:dyDescent="0.35">
      <c r="A48" s="606"/>
      <c r="B48" s="607"/>
      <c r="C48" s="233"/>
      <c r="D48" s="247"/>
      <c r="E48" s="233"/>
      <c r="F48" s="248"/>
      <c r="G48" s="249">
        <f>+(C48*D48)+(((E48/176)*0.5)*F48)</f>
        <v>0</v>
      </c>
    </row>
    <row r="49" spans="1:8" x14ac:dyDescent="0.35">
      <c r="A49" s="606"/>
      <c r="B49" s="607"/>
      <c r="C49" s="233"/>
      <c r="D49" s="250"/>
      <c r="E49" s="233"/>
      <c r="F49" s="251"/>
      <c r="G49" s="249">
        <f t="shared" ref="G49:G56" si="2">+(C49*D49)+(((E49/176)*0.5)*F49)</f>
        <v>0</v>
      </c>
    </row>
    <row r="50" spans="1:8" x14ac:dyDescent="0.35">
      <c r="A50" s="606"/>
      <c r="B50" s="607"/>
      <c r="C50" s="233"/>
      <c r="D50" s="250"/>
      <c r="E50" s="233"/>
      <c r="F50" s="251"/>
      <c r="G50" s="249">
        <f t="shared" si="2"/>
        <v>0</v>
      </c>
    </row>
    <row r="51" spans="1:8" x14ac:dyDescent="0.35">
      <c r="A51" s="606"/>
      <c r="B51" s="607"/>
      <c r="C51" s="233"/>
      <c r="D51" s="250"/>
      <c r="E51" s="233"/>
      <c r="F51" s="251"/>
      <c r="G51" s="249">
        <f t="shared" si="2"/>
        <v>0</v>
      </c>
    </row>
    <row r="52" spans="1:8" x14ac:dyDescent="0.35">
      <c r="A52" s="606"/>
      <c r="B52" s="607"/>
      <c r="C52" s="233"/>
      <c r="D52" s="231"/>
      <c r="E52" s="233"/>
      <c r="F52" s="251"/>
      <c r="G52" s="249">
        <f t="shared" si="2"/>
        <v>0</v>
      </c>
    </row>
    <row r="53" spans="1:8" x14ac:dyDescent="0.35">
      <c r="A53" s="606"/>
      <c r="B53" s="607"/>
      <c r="C53" s="233"/>
      <c r="D53" s="231"/>
      <c r="E53" s="233"/>
      <c r="F53" s="251"/>
      <c r="G53" s="249">
        <f t="shared" si="2"/>
        <v>0</v>
      </c>
    </row>
    <row r="54" spans="1:8" x14ac:dyDescent="0.35">
      <c r="A54" s="606"/>
      <c r="B54" s="607"/>
      <c r="C54" s="233"/>
      <c r="D54" s="231"/>
      <c r="E54" s="233"/>
      <c r="F54" s="251"/>
      <c r="G54" s="249">
        <f t="shared" si="2"/>
        <v>0</v>
      </c>
    </row>
    <row r="55" spans="1:8" x14ac:dyDescent="0.35">
      <c r="A55" s="606"/>
      <c r="B55" s="607"/>
      <c r="C55" s="233"/>
      <c r="D55" s="231"/>
      <c r="E55" s="233"/>
      <c r="F55" s="251"/>
      <c r="G55" s="249">
        <f t="shared" si="2"/>
        <v>0</v>
      </c>
    </row>
    <row r="56" spans="1:8" x14ac:dyDescent="0.35">
      <c r="A56" s="606"/>
      <c r="B56" s="591"/>
      <c r="C56" s="233"/>
      <c r="D56" s="231"/>
      <c r="E56" s="233"/>
      <c r="F56" s="251"/>
      <c r="G56" s="249">
        <f t="shared" si="2"/>
        <v>0</v>
      </c>
    </row>
    <row r="57" spans="1:8" x14ac:dyDescent="0.35">
      <c r="A57" s="608" t="s">
        <v>281</v>
      </c>
      <c r="B57" s="608"/>
      <c r="F57" s="203"/>
      <c r="G57" s="203"/>
    </row>
    <row r="58" spans="1:8" s="227" customFormat="1" x14ac:dyDescent="0.35">
      <c r="C58" s="208"/>
      <c r="D58" s="208"/>
      <c r="E58" s="208"/>
      <c r="F58" s="237" t="s">
        <v>355</v>
      </c>
      <c r="G58" s="238">
        <f>SUM(G48:G56)</f>
        <v>0</v>
      </c>
    </row>
    <row r="59" spans="1:8" x14ac:dyDescent="0.35">
      <c r="G59" s="203"/>
    </row>
    <row r="60" spans="1:8" x14ac:dyDescent="0.35">
      <c r="G60" s="203"/>
    </row>
    <row r="61" spans="1:8" x14ac:dyDescent="0.35">
      <c r="A61" s="203" t="s">
        <v>332</v>
      </c>
      <c r="B61" s="203" t="s">
        <v>333</v>
      </c>
      <c r="C61" s="203"/>
      <c r="H61" s="207"/>
    </row>
    <row r="62" spans="1:8" x14ac:dyDescent="0.35">
      <c r="C62" s="203"/>
      <c r="H62" s="207"/>
    </row>
    <row r="63" spans="1:8" x14ac:dyDescent="0.35">
      <c r="B63" s="252" t="s">
        <v>357</v>
      </c>
      <c r="C63" s="203" t="s">
        <v>358</v>
      </c>
      <c r="G63" s="253">
        <f>SUM(G25,G41,G58)*17.5%</f>
        <v>0</v>
      </c>
      <c r="H63" s="207"/>
    </row>
    <row r="64" spans="1:8" s="254" customFormat="1" ht="90" customHeight="1" thickBot="1" x14ac:dyDescent="0.4">
      <c r="B64" s="255" t="s">
        <v>359</v>
      </c>
      <c r="C64" s="615" t="s">
        <v>360</v>
      </c>
      <c r="D64" s="615"/>
      <c r="E64" s="615"/>
      <c r="F64" s="615"/>
      <c r="G64" s="270"/>
    </row>
    <row r="65" spans="3:8" ht="16" thickTop="1" x14ac:dyDescent="0.35">
      <c r="C65" s="203"/>
      <c r="F65" s="237" t="s">
        <v>374</v>
      </c>
      <c r="G65" s="271">
        <f>SUM(G63:G64)</f>
        <v>0</v>
      </c>
      <c r="H65" s="207"/>
    </row>
    <row r="67" spans="3:8" x14ac:dyDescent="0.35">
      <c r="F67" s="237" t="s">
        <v>378</v>
      </c>
      <c r="G67" s="238">
        <f>SUM(G25,G41,G58,G65)</f>
        <v>0</v>
      </c>
    </row>
  </sheetData>
  <sheetProtection selectLockedCells="1"/>
  <mergeCells count="61">
    <mergeCell ref="A54:B54"/>
    <mergeCell ref="A55:B55"/>
    <mergeCell ref="A56:B56"/>
    <mergeCell ref="A57:B57"/>
    <mergeCell ref="C64:F64"/>
    <mergeCell ref="A53:B53"/>
    <mergeCell ref="A40:B40"/>
    <mergeCell ref="A46:B46"/>
    <mergeCell ref="C46:D46"/>
    <mergeCell ref="E46:F46"/>
    <mergeCell ref="A48:B48"/>
    <mergeCell ref="A49:B49"/>
    <mergeCell ref="A50:B50"/>
    <mergeCell ref="A51:B51"/>
    <mergeCell ref="A52:B52"/>
    <mergeCell ref="G46:G47"/>
    <mergeCell ref="A47:B47"/>
    <mergeCell ref="A37:B37"/>
    <mergeCell ref="E37:F37"/>
    <mergeCell ref="A38:B38"/>
    <mergeCell ref="E38:F38"/>
    <mergeCell ref="A39:B39"/>
    <mergeCell ref="E39:F39"/>
    <mergeCell ref="A34:B34"/>
    <mergeCell ref="E34:F34"/>
    <mergeCell ref="A35:B35"/>
    <mergeCell ref="E35:F35"/>
    <mergeCell ref="A36:B36"/>
    <mergeCell ref="E36:F36"/>
    <mergeCell ref="A33:B33"/>
    <mergeCell ref="E33:F33"/>
    <mergeCell ref="A20:B20"/>
    <mergeCell ref="A21:B21"/>
    <mergeCell ref="A22:B22"/>
    <mergeCell ref="A23:B23"/>
    <mergeCell ref="A24:B24"/>
    <mergeCell ref="A30:B30"/>
    <mergeCell ref="E30:F30"/>
    <mergeCell ref="A31:B31"/>
    <mergeCell ref="E31:F31"/>
    <mergeCell ref="A32:B32"/>
    <mergeCell ref="E32:F32"/>
    <mergeCell ref="A19:B19"/>
    <mergeCell ref="A6:B6"/>
    <mergeCell ref="C6:G6"/>
    <mergeCell ref="A7:B7"/>
    <mergeCell ref="C7:G7"/>
    <mergeCell ref="A8:G8"/>
    <mergeCell ref="A10:B10"/>
    <mergeCell ref="C10:G10"/>
    <mergeCell ref="A14:B14"/>
    <mergeCell ref="A15:B15"/>
    <mergeCell ref="A16:B16"/>
    <mergeCell ref="A17:B17"/>
    <mergeCell ref="A18:B18"/>
    <mergeCell ref="A1:G1"/>
    <mergeCell ref="A3:B3"/>
    <mergeCell ref="A4:B4"/>
    <mergeCell ref="C4:G4"/>
    <mergeCell ref="A5:B5"/>
    <mergeCell ref="C5:G5"/>
  </mergeCells>
  <pageMargins left="0.75" right="0.75" top="1" bottom="1" header="0.5" footer="0.5"/>
  <pageSetup scale="83" fitToHeight="2" orientation="portrait" r:id="rId1"/>
  <headerFooter alignWithMargins="0"/>
  <rowBreaks count="1" manualBreakCount="1">
    <brk id="4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O33"/>
  <sheetViews>
    <sheetView zoomScaleNormal="100" workbookViewId="0">
      <selection sqref="A1:G1"/>
    </sheetView>
  </sheetViews>
  <sheetFormatPr defaultColWidth="9.1796875" defaultRowHeight="15.5" x14ac:dyDescent="0.35"/>
  <cols>
    <col min="1" max="1" width="3.1796875" style="203" customWidth="1"/>
    <col min="2" max="2" width="29.7265625" style="203" customWidth="1"/>
    <col min="3" max="3" width="41.1796875" style="207" customWidth="1"/>
    <col min="4" max="4" width="11.7265625" style="207" customWidth="1"/>
    <col min="5" max="5" width="15.7265625" style="207" customWidth="1"/>
    <col min="6" max="6" width="12" style="207" customWidth="1"/>
    <col min="7" max="7" width="22.7265625" style="207" customWidth="1"/>
    <col min="8" max="8" width="11.7265625" style="203" customWidth="1"/>
    <col min="9" max="9" width="13.54296875" style="203" customWidth="1"/>
    <col min="10" max="10" width="10.26953125" style="203" bestFit="1" customWidth="1"/>
    <col min="11" max="256" width="9.1796875" style="203"/>
    <col min="257" max="257" width="3.1796875" style="203" customWidth="1"/>
    <col min="258" max="258" width="29.7265625" style="203" customWidth="1"/>
    <col min="259" max="259" width="41.1796875" style="203" customWidth="1"/>
    <col min="260" max="260" width="11.7265625" style="203" customWidth="1"/>
    <col min="261" max="261" width="15.7265625" style="203" customWidth="1"/>
    <col min="262" max="262" width="12" style="203" customWidth="1"/>
    <col min="263" max="263" width="22.7265625" style="203" customWidth="1"/>
    <col min="264" max="264" width="11.7265625" style="203" customWidth="1"/>
    <col min="265" max="265" width="13.54296875" style="203" customWidth="1"/>
    <col min="266" max="266" width="10.26953125" style="203" bestFit="1" customWidth="1"/>
    <col min="267" max="512" width="9.1796875" style="203"/>
    <col min="513" max="513" width="3.1796875" style="203" customWidth="1"/>
    <col min="514" max="514" width="29.7265625" style="203" customWidth="1"/>
    <col min="515" max="515" width="41.1796875" style="203" customWidth="1"/>
    <col min="516" max="516" width="11.7265625" style="203" customWidth="1"/>
    <col min="517" max="517" width="15.7265625" style="203" customWidth="1"/>
    <col min="518" max="518" width="12" style="203" customWidth="1"/>
    <col min="519" max="519" width="22.7265625" style="203" customWidth="1"/>
    <col min="520" max="520" width="11.7265625" style="203" customWidth="1"/>
    <col min="521" max="521" width="13.54296875" style="203" customWidth="1"/>
    <col min="522" max="522" width="10.26953125" style="203" bestFit="1" customWidth="1"/>
    <col min="523" max="768" width="9.1796875" style="203"/>
    <col min="769" max="769" width="3.1796875" style="203" customWidth="1"/>
    <col min="770" max="770" width="29.7265625" style="203" customWidth="1"/>
    <col min="771" max="771" width="41.1796875" style="203" customWidth="1"/>
    <col min="772" max="772" width="11.7265625" style="203" customWidth="1"/>
    <col min="773" max="773" width="15.7265625" style="203" customWidth="1"/>
    <col min="774" max="774" width="12" style="203" customWidth="1"/>
    <col min="775" max="775" width="22.7265625" style="203" customWidth="1"/>
    <col min="776" max="776" width="11.7265625" style="203" customWidth="1"/>
    <col min="777" max="777" width="13.54296875" style="203" customWidth="1"/>
    <col min="778" max="778" width="10.26953125" style="203" bestFit="1" customWidth="1"/>
    <col min="779" max="1024" width="9.1796875" style="203"/>
    <col min="1025" max="1025" width="3.1796875" style="203" customWidth="1"/>
    <col min="1026" max="1026" width="29.7265625" style="203" customWidth="1"/>
    <col min="1027" max="1027" width="41.1796875" style="203" customWidth="1"/>
    <col min="1028" max="1028" width="11.7265625" style="203" customWidth="1"/>
    <col min="1029" max="1029" width="15.7265625" style="203" customWidth="1"/>
    <col min="1030" max="1030" width="12" style="203" customWidth="1"/>
    <col min="1031" max="1031" width="22.7265625" style="203" customWidth="1"/>
    <col min="1032" max="1032" width="11.7265625" style="203" customWidth="1"/>
    <col min="1033" max="1033" width="13.54296875" style="203" customWidth="1"/>
    <col min="1034" max="1034" width="10.26953125" style="203" bestFit="1" customWidth="1"/>
    <col min="1035" max="1280" width="9.1796875" style="203"/>
    <col min="1281" max="1281" width="3.1796875" style="203" customWidth="1"/>
    <col min="1282" max="1282" width="29.7265625" style="203" customWidth="1"/>
    <col min="1283" max="1283" width="41.1796875" style="203" customWidth="1"/>
    <col min="1284" max="1284" width="11.7265625" style="203" customWidth="1"/>
    <col min="1285" max="1285" width="15.7265625" style="203" customWidth="1"/>
    <col min="1286" max="1286" width="12" style="203" customWidth="1"/>
    <col min="1287" max="1287" width="22.7265625" style="203" customWidth="1"/>
    <col min="1288" max="1288" width="11.7265625" style="203" customWidth="1"/>
    <col min="1289" max="1289" width="13.54296875" style="203" customWidth="1"/>
    <col min="1290" max="1290" width="10.26953125" style="203" bestFit="1" customWidth="1"/>
    <col min="1291" max="1536" width="9.1796875" style="203"/>
    <col min="1537" max="1537" width="3.1796875" style="203" customWidth="1"/>
    <col min="1538" max="1538" width="29.7265625" style="203" customWidth="1"/>
    <col min="1539" max="1539" width="41.1796875" style="203" customWidth="1"/>
    <col min="1540" max="1540" width="11.7265625" style="203" customWidth="1"/>
    <col min="1541" max="1541" width="15.7265625" style="203" customWidth="1"/>
    <col min="1542" max="1542" width="12" style="203" customWidth="1"/>
    <col min="1543" max="1543" width="22.7265625" style="203" customWidth="1"/>
    <col min="1544" max="1544" width="11.7265625" style="203" customWidth="1"/>
    <col min="1545" max="1545" width="13.54296875" style="203" customWidth="1"/>
    <col min="1546" max="1546" width="10.26953125" style="203" bestFit="1" customWidth="1"/>
    <col min="1547" max="1792" width="9.1796875" style="203"/>
    <col min="1793" max="1793" width="3.1796875" style="203" customWidth="1"/>
    <col min="1794" max="1794" width="29.7265625" style="203" customWidth="1"/>
    <col min="1795" max="1795" width="41.1796875" style="203" customWidth="1"/>
    <col min="1796" max="1796" width="11.7265625" style="203" customWidth="1"/>
    <col min="1797" max="1797" width="15.7265625" style="203" customWidth="1"/>
    <col min="1798" max="1798" width="12" style="203" customWidth="1"/>
    <col min="1799" max="1799" width="22.7265625" style="203" customWidth="1"/>
    <col min="1800" max="1800" width="11.7265625" style="203" customWidth="1"/>
    <col min="1801" max="1801" width="13.54296875" style="203" customWidth="1"/>
    <col min="1802" max="1802" width="10.26953125" style="203" bestFit="1" customWidth="1"/>
    <col min="1803" max="2048" width="9.1796875" style="203"/>
    <col min="2049" max="2049" width="3.1796875" style="203" customWidth="1"/>
    <col min="2050" max="2050" width="29.7265625" style="203" customWidth="1"/>
    <col min="2051" max="2051" width="41.1796875" style="203" customWidth="1"/>
    <col min="2052" max="2052" width="11.7265625" style="203" customWidth="1"/>
    <col min="2053" max="2053" width="15.7265625" style="203" customWidth="1"/>
    <col min="2054" max="2054" width="12" style="203" customWidth="1"/>
    <col min="2055" max="2055" width="22.7265625" style="203" customWidth="1"/>
    <col min="2056" max="2056" width="11.7265625" style="203" customWidth="1"/>
    <col min="2057" max="2057" width="13.54296875" style="203" customWidth="1"/>
    <col min="2058" max="2058" width="10.26953125" style="203" bestFit="1" customWidth="1"/>
    <col min="2059" max="2304" width="9.1796875" style="203"/>
    <col min="2305" max="2305" width="3.1796875" style="203" customWidth="1"/>
    <col min="2306" max="2306" width="29.7265625" style="203" customWidth="1"/>
    <col min="2307" max="2307" width="41.1796875" style="203" customWidth="1"/>
    <col min="2308" max="2308" width="11.7265625" style="203" customWidth="1"/>
    <col min="2309" max="2309" width="15.7265625" style="203" customWidth="1"/>
    <col min="2310" max="2310" width="12" style="203" customWidth="1"/>
    <col min="2311" max="2311" width="22.7265625" style="203" customWidth="1"/>
    <col min="2312" max="2312" width="11.7265625" style="203" customWidth="1"/>
    <col min="2313" max="2313" width="13.54296875" style="203" customWidth="1"/>
    <col min="2314" max="2314" width="10.26953125" style="203" bestFit="1" customWidth="1"/>
    <col min="2315" max="2560" width="9.1796875" style="203"/>
    <col min="2561" max="2561" width="3.1796875" style="203" customWidth="1"/>
    <col min="2562" max="2562" width="29.7265625" style="203" customWidth="1"/>
    <col min="2563" max="2563" width="41.1796875" style="203" customWidth="1"/>
    <col min="2564" max="2564" width="11.7265625" style="203" customWidth="1"/>
    <col min="2565" max="2565" width="15.7265625" style="203" customWidth="1"/>
    <col min="2566" max="2566" width="12" style="203" customWidth="1"/>
    <col min="2567" max="2567" width="22.7265625" style="203" customWidth="1"/>
    <col min="2568" max="2568" width="11.7265625" style="203" customWidth="1"/>
    <col min="2569" max="2569" width="13.54296875" style="203" customWidth="1"/>
    <col min="2570" max="2570" width="10.26953125" style="203" bestFit="1" customWidth="1"/>
    <col min="2571" max="2816" width="9.1796875" style="203"/>
    <col min="2817" max="2817" width="3.1796875" style="203" customWidth="1"/>
    <col min="2818" max="2818" width="29.7265625" style="203" customWidth="1"/>
    <col min="2819" max="2819" width="41.1796875" style="203" customWidth="1"/>
    <col min="2820" max="2820" width="11.7265625" style="203" customWidth="1"/>
    <col min="2821" max="2821" width="15.7265625" style="203" customWidth="1"/>
    <col min="2822" max="2822" width="12" style="203" customWidth="1"/>
    <col min="2823" max="2823" width="22.7265625" style="203" customWidth="1"/>
    <col min="2824" max="2824" width="11.7265625" style="203" customWidth="1"/>
    <col min="2825" max="2825" width="13.54296875" style="203" customWidth="1"/>
    <col min="2826" max="2826" width="10.26953125" style="203" bestFit="1" customWidth="1"/>
    <col min="2827" max="3072" width="9.1796875" style="203"/>
    <col min="3073" max="3073" width="3.1796875" style="203" customWidth="1"/>
    <col min="3074" max="3074" width="29.7265625" style="203" customWidth="1"/>
    <col min="3075" max="3075" width="41.1796875" style="203" customWidth="1"/>
    <col min="3076" max="3076" width="11.7265625" style="203" customWidth="1"/>
    <col min="3077" max="3077" width="15.7265625" style="203" customWidth="1"/>
    <col min="3078" max="3078" width="12" style="203" customWidth="1"/>
    <col min="3079" max="3079" width="22.7265625" style="203" customWidth="1"/>
    <col min="3080" max="3080" width="11.7265625" style="203" customWidth="1"/>
    <col min="3081" max="3081" width="13.54296875" style="203" customWidth="1"/>
    <col min="3082" max="3082" width="10.26953125" style="203" bestFit="1" customWidth="1"/>
    <col min="3083" max="3328" width="9.1796875" style="203"/>
    <col min="3329" max="3329" width="3.1796875" style="203" customWidth="1"/>
    <col min="3330" max="3330" width="29.7265625" style="203" customWidth="1"/>
    <col min="3331" max="3331" width="41.1796875" style="203" customWidth="1"/>
    <col min="3332" max="3332" width="11.7265625" style="203" customWidth="1"/>
    <col min="3333" max="3333" width="15.7265625" style="203" customWidth="1"/>
    <col min="3334" max="3334" width="12" style="203" customWidth="1"/>
    <col min="3335" max="3335" width="22.7265625" style="203" customWidth="1"/>
    <col min="3336" max="3336" width="11.7265625" style="203" customWidth="1"/>
    <col min="3337" max="3337" width="13.54296875" style="203" customWidth="1"/>
    <col min="3338" max="3338" width="10.26953125" style="203" bestFit="1" customWidth="1"/>
    <col min="3339" max="3584" width="9.1796875" style="203"/>
    <col min="3585" max="3585" width="3.1796875" style="203" customWidth="1"/>
    <col min="3586" max="3586" width="29.7265625" style="203" customWidth="1"/>
    <col min="3587" max="3587" width="41.1796875" style="203" customWidth="1"/>
    <col min="3588" max="3588" width="11.7265625" style="203" customWidth="1"/>
    <col min="3589" max="3589" width="15.7265625" style="203" customWidth="1"/>
    <col min="3590" max="3590" width="12" style="203" customWidth="1"/>
    <col min="3591" max="3591" width="22.7265625" style="203" customWidth="1"/>
    <col min="3592" max="3592" width="11.7265625" style="203" customWidth="1"/>
    <col min="3593" max="3593" width="13.54296875" style="203" customWidth="1"/>
    <col min="3594" max="3594" width="10.26953125" style="203" bestFit="1" customWidth="1"/>
    <col min="3595" max="3840" width="9.1796875" style="203"/>
    <col min="3841" max="3841" width="3.1796875" style="203" customWidth="1"/>
    <col min="3842" max="3842" width="29.7265625" style="203" customWidth="1"/>
    <col min="3843" max="3843" width="41.1796875" style="203" customWidth="1"/>
    <col min="3844" max="3844" width="11.7265625" style="203" customWidth="1"/>
    <col min="3845" max="3845" width="15.7265625" style="203" customWidth="1"/>
    <col min="3846" max="3846" width="12" style="203" customWidth="1"/>
    <col min="3847" max="3847" width="22.7265625" style="203" customWidth="1"/>
    <col min="3848" max="3848" width="11.7265625" style="203" customWidth="1"/>
    <col min="3849" max="3849" width="13.54296875" style="203" customWidth="1"/>
    <col min="3850" max="3850" width="10.26953125" style="203" bestFit="1" customWidth="1"/>
    <col min="3851" max="4096" width="9.1796875" style="203"/>
    <col min="4097" max="4097" width="3.1796875" style="203" customWidth="1"/>
    <col min="4098" max="4098" width="29.7265625" style="203" customWidth="1"/>
    <col min="4099" max="4099" width="41.1796875" style="203" customWidth="1"/>
    <col min="4100" max="4100" width="11.7265625" style="203" customWidth="1"/>
    <col min="4101" max="4101" width="15.7265625" style="203" customWidth="1"/>
    <col min="4102" max="4102" width="12" style="203" customWidth="1"/>
    <col min="4103" max="4103" width="22.7265625" style="203" customWidth="1"/>
    <col min="4104" max="4104" width="11.7265625" style="203" customWidth="1"/>
    <col min="4105" max="4105" width="13.54296875" style="203" customWidth="1"/>
    <col min="4106" max="4106" width="10.26953125" style="203" bestFit="1" customWidth="1"/>
    <col min="4107" max="4352" width="9.1796875" style="203"/>
    <col min="4353" max="4353" width="3.1796875" style="203" customWidth="1"/>
    <col min="4354" max="4354" width="29.7265625" style="203" customWidth="1"/>
    <col min="4355" max="4355" width="41.1796875" style="203" customWidth="1"/>
    <col min="4356" max="4356" width="11.7265625" style="203" customWidth="1"/>
    <col min="4357" max="4357" width="15.7265625" style="203" customWidth="1"/>
    <col min="4358" max="4358" width="12" style="203" customWidth="1"/>
    <col min="4359" max="4359" width="22.7265625" style="203" customWidth="1"/>
    <col min="4360" max="4360" width="11.7265625" style="203" customWidth="1"/>
    <col min="4361" max="4361" width="13.54296875" style="203" customWidth="1"/>
    <col min="4362" max="4362" width="10.26953125" style="203" bestFit="1" customWidth="1"/>
    <col min="4363" max="4608" width="9.1796875" style="203"/>
    <col min="4609" max="4609" width="3.1796875" style="203" customWidth="1"/>
    <col min="4610" max="4610" width="29.7265625" style="203" customWidth="1"/>
    <col min="4611" max="4611" width="41.1796875" style="203" customWidth="1"/>
    <col min="4612" max="4612" width="11.7265625" style="203" customWidth="1"/>
    <col min="4613" max="4613" width="15.7265625" style="203" customWidth="1"/>
    <col min="4614" max="4614" width="12" style="203" customWidth="1"/>
    <col min="4615" max="4615" width="22.7265625" style="203" customWidth="1"/>
    <col min="4616" max="4616" width="11.7265625" style="203" customWidth="1"/>
    <col min="4617" max="4617" width="13.54296875" style="203" customWidth="1"/>
    <col min="4618" max="4618" width="10.26953125" style="203" bestFit="1" customWidth="1"/>
    <col min="4619" max="4864" width="9.1796875" style="203"/>
    <col min="4865" max="4865" width="3.1796875" style="203" customWidth="1"/>
    <col min="4866" max="4866" width="29.7265625" style="203" customWidth="1"/>
    <col min="4867" max="4867" width="41.1796875" style="203" customWidth="1"/>
    <col min="4868" max="4868" width="11.7265625" style="203" customWidth="1"/>
    <col min="4869" max="4869" width="15.7265625" style="203" customWidth="1"/>
    <col min="4870" max="4870" width="12" style="203" customWidth="1"/>
    <col min="4871" max="4871" width="22.7265625" style="203" customWidth="1"/>
    <col min="4872" max="4872" width="11.7265625" style="203" customWidth="1"/>
    <col min="4873" max="4873" width="13.54296875" style="203" customWidth="1"/>
    <col min="4874" max="4874" width="10.26953125" style="203" bestFit="1" customWidth="1"/>
    <col min="4875" max="5120" width="9.1796875" style="203"/>
    <col min="5121" max="5121" width="3.1796875" style="203" customWidth="1"/>
    <col min="5122" max="5122" width="29.7265625" style="203" customWidth="1"/>
    <col min="5123" max="5123" width="41.1796875" style="203" customWidth="1"/>
    <col min="5124" max="5124" width="11.7265625" style="203" customWidth="1"/>
    <col min="5125" max="5125" width="15.7265625" style="203" customWidth="1"/>
    <col min="5126" max="5126" width="12" style="203" customWidth="1"/>
    <col min="5127" max="5127" width="22.7265625" style="203" customWidth="1"/>
    <col min="5128" max="5128" width="11.7265625" style="203" customWidth="1"/>
    <col min="5129" max="5129" width="13.54296875" style="203" customWidth="1"/>
    <col min="5130" max="5130" width="10.26953125" style="203" bestFit="1" customWidth="1"/>
    <col min="5131" max="5376" width="9.1796875" style="203"/>
    <col min="5377" max="5377" width="3.1796875" style="203" customWidth="1"/>
    <col min="5378" max="5378" width="29.7265625" style="203" customWidth="1"/>
    <col min="5379" max="5379" width="41.1796875" style="203" customWidth="1"/>
    <col min="5380" max="5380" width="11.7265625" style="203" customWidth="1"/>
    <col min="5381" max="5381" width="15.7265625" style="203" customWidth="1"/>
    <col min="5382" max="5382" width="12" style="203" customWidth="1"/>
    <col min="5383" max="5383" width="22.7265625" style="203" customWidth="1"/>
    <col min="5384" max="5384" width="11.7265625" style="203" customWidth="1"/>
    <col min="5385" max="5385" width="13.54296875" style="203" customWidth="1"/>
    <col min="5386" max="5386" width="10.26953125" style="203" bestFit="1" customWidth="1"/>
    <col min="5387" max="5632" width="9.1796875" style="203"/>
    <col min="5633" max="5633" width="3.1796875" style="203" customWidth="1"/>
    <col min="5634" max="5634" width="29.7265625" style="203" customWidth="1"/>
    <col min="5635" max="5635" width="41.1796875" style="203" customWidth="1"/>
    <col min="5636" max="5636" width="11.7265625" style="203" customWidth="1"/>
    <col min="5637" max="5637" width="15.7265625" style="203" customWidth="1"/>
    <col min="5638" max="5638" width="12" style="203" customWidth="1"/>
    <col min="5639" max="5639" width="22.7265625" style="203" customWidth="1"/>
    <col min="5640" max="5640" width="11.7265625" style="203" customWidth="1"/>
    <col min="5641" max="5641" width="13.54296875" style="203" customWidth="1"/>
    <col min="5642" max="5642" width="10.26953125" style="203" bestFit="1" customWidth="1"/>
    <col min="5643" max="5888" width="9.1796875" style="203"/>
    <col min="5889" max="5889" width="3.1796875" style="203" customWidth="1"/>
    <col min="5890" max="5890" width="29.7265625" style="203" customWidth="1"/>
    <col min="5891" max="5891" width="41.1796875" style="203" customWidth="1"/>
    <col min="5892" max="5892" width="11.7265625" style="203" customWidth="1"/>
    <col min="5893" max="5893" width="15.7265625" style="203" customWidth="1"/>
    <col min="5894" max="5894" width="12" style="203" customWidth="1"/>
    <col min="5895" max="5895" width="22.7265625" style="203" customWidth="1"/>
    <col min="5896" max="5896" width="11.7265625" style="203" customWidth="1"/>
    <col min="5897" max="5897" width="13.54296875" style="203" customWidth="1"/>
    <col min="5898" max="5898" width="10.26953125" style="203" bestFit="1" customWidth="1"/>
    <col min="5899" max="6144" width="9.1796875" style="203"/>
    <col min="6145" max="6145" width="3.1796875" style="203" customWidth="1"/>
    <col min="6146" max="6146" width="29.7265625" style="203" customWidth="1"/>
    <col min="6147" max="6147" width="41.1796875" style="203" customWidth="1"/>
    <col min="6148" max="6148" width="11.7265625" style="203" customWidth="1"/>
    <col min="6149" max="6149" width="15.7265625" style="203" customWidth="1"/>
    <col min="6150" max="6150" width="12" style="203" customWidth="1"/>
    <col min="6151" max="6151" width="22.7265625" style="203" customWidth="1"/>
    <col min="6152" max="6152" width="11.7265625" style="203" customWidth="1"/>
    <col min="6153" max="6153" width="13.54296875" style="203" customWidth="1"/>
    <col min="6154" max="6154" width="10.26953125" style="203" bestFit="1" customWidth="1"/>
    <col min="6155" max="6400" width="9.1796875" style="203"/>
    <col min="6401" max="6401" width="3.1796875" style="203" customWidth="1"/>
    <col min="6402" max="6402" width="29.7265625" style="203" customWidth="1"/>
    <col min="6403" max="6403" width="41.1796875" style="203" customWidth="1"/>
    <col min="6404" max="6404" width="11.7265625" style="203" customWidth="1"/>
    <col min="6405" max="6405" width="15.7265625" style="203" customWidth="1"/>
    <col min="6406" max="6406" width="12" style="203" customWidth="1"/>
    <col min="6407" max="6407" width="22.7265625" style="203" customWidth="1"/>
    <col min="6408" max="6408" width="11.7265625" style="203" customWidth="1"/>
    <col min="6409" max="6409" width="13.54296875" style="203" customWidth="1"/>
    <col min="6410" max="6410" width="10.26953125" style="203" bestFit="1" customWidth="1"/>
    <col min="6411" max="6656" width="9.1796875" style="203"/>
    <col min="6657" max="6657" width="3.1796875" style="203" customWidth="1"/>
    <col min="6658" max="6658" width="29.7265625" style="203" customWidth="1"/>
    <col min="6659" max="6659" width="41.1796875" style="203" customWidth="1"/>
    <col min="6660" max="6660" width="11.7265625" style="203" customWidth="1"/>
    <col min="6661" max="6661" width="15.7265625" style="203" customWidth="1"/>
    <col min="6662" max="6662" width="12" style="203" customWidth="1"/>
    <col min="6663" max="6663" width="22.7265625" style="203" customWidth="1"/>
    <col min="6664" max="6664" width="11.7265625" style="203" customWidth="1"/>
    <col min="6665" max="6665" width="13.54296875" style="203" customWidth="1"/>
    <col min="6666" max="6666" width="10.26953125" style="203" bestFit="1" customWidth="1"/>
    <col min="6667" max="6912" width="9.1796875" style="203"/>
    <col min="6913" max="6913" width="3.1796875" style="203" customWidth="1"/>
    <col min="6914" max="6914" width="29.7265625" style="203" customWidth="1"/>
    <col min="6915" max="6915" width="41.1796875" style="203" customWidth="1"/>
    <col min="6916" max="6916" width="11.7265625" style="203" customWidth="1"/>
    <col min="6917" max="6917" width="15.7265625" style="203" customWidth="1"/>
    <col min="6918" max="6918" width="12" style="203" customWidth="1"/>
    <col min="6919" max="6919" width="22.7265625" style="203" customWidth="1"/>
    <col min="6920" max="6920" width="11.7265625" style="203" customWidth="1"/>
    <col min="6921" max="6921" width="13.54296875" style="203" customWidth="1"/>
    <col min="6922" max="6922" width="10.26953125" style="203" bestFit="1" customWidth="1"/>
    <col min="6923" max="7168" width="9.1796875" style="203"/>
    <col min="7169" max="7169" width="3.1796875" style="203" customWidth="1"/>
    <col min="7170" max="7170" width="29.7265625" style="203" customWidth="1"/>
    <col min="7171" max="7171" width="41.1796875" style="203" customWidth="1"/>
    <col min="7172" max="7172" width="11.7265625" style="203" customWidth="1"/>
    <col min="7173" max="7173" width="15.7265625" style="203" customWidth="1"/>
    <col min="7174" max="7174" width="12" style="203" customWidth="1"/>
    <col min="7175" max="7175" width="22.7265625" style="203" customWidth="1"/>
    <col min="7176" max="7176" width="11.7265625" style="203" customWidth="1"/>
    <col min="7177" max="7177" width="13.54296875" style="203" customWidth="1"/>
    <col min="7178" max="7178" width="10.26953125" style="203" bestFit="1" customWidth="1"/>
    <col min="7179" max="7424" width="9.1796875" style="203"/>
    <col min="7425" max="7425" width="3.1796875" style="203" customWidth="1"/>
    <col min="7426" max="7426" width="29.7265625" style="203" customWidth="1"/>
    <col min="7427" max="7427" width="41.1796875" style="203" customWidth="1"/>
    <col min="7428" max="7428" width="11.7265625" style="203" customWidth="1"/>
    <col min="7429" max="7429" width="15.7265625" style="203" customWidth="1"/>
    <col min="7430" max="7430" width="12" style="203" customWidth="1"/>
    <col min="7431" max="7431" width="22.7265625" style="203" customWidth="1"/>
    <col min="7432" max="7432" width="11.7265625" style="203" customWidth="1"/>
    <col min="7433" max="7433" width="13.54296875" style="203" customWidth="1"/>
    <col min="7434" max="7434" width="10.26953125" style="203" bestFit="1" customWidth="1"/>
    <col min="7435" max="7680" width="9.1796875" style="203"/>
    <col min="7681" max="7681" width="3.1796875" style="203" customWidth="1"/>
    <col min="7682" max="7682" width="29.7265625" style="203" customWidth="1"/>
    <col min="7683" max="7683" width="41.1796875" style="203" customWidth="1"/>
    <col min="7684" max="7684" width="11.7265625" style="203" customWidth="1"/>
    <col min="7685" max="7685" width="15.7265625" style="203" customWidth="1"/>
    <col min="7686" max="7686" width="12" style="203" customWidth="1"/>
    <col min="7687" max="7687" width="22.7265625" style="203" customWidth="1"/>
    <col min="7688" max="7688" width="11.7265625" style="203" customWidth="1"/>
    <col min="7689" max="7689" width="13.54296875" style="203" customWidth="1"/>
    <col min="7690" max="7690" width="10.26953125" style="203" bestFit="1" customWidth="1"/>
    <col min="7691" max="7936" width="9.1796875" style="203"/>
    <col min="7937" max="7937" width="3.1796875" style="203" customWidth="1"/>
    <col min="7938" max="7938" width="29.7265625" style="203" customWidth="1"/>
    <col min="7939" max="7939" width="41.1796875" style="203" customWidth="1"/>
    <col min="7940" max="7940" width="11.7265625" style="203" customWidth="1"/>
    <col min="7941" max="7941" width="15.7265625" style="203" customWidth="1"/>
    <col min="7942" max="7942" width="12" style="203" customWidth="1"/>
    <col min="7943" max="7943" width="22.7265625" style="203" customWidth="1"/>
    <col min="7944" max="7944" width="11.7265625" style="203" customWidth="1"/>
    <col min="7945" max="7945" width="13.54296875" style="203" customWidth="1"/>
    <col min="7946" max="7946" width="10.26953125" style="203" bestFit="1" customWidth="1"/>
    <col min="7947" max="8192" width="9.1796875" style="203"/>
    <col min="8193" max="8193" width="3.1796875" style="203" customWidth="1"/>
    <col min="8194" max="8194" width="29.7265625" style="203" customWidth="1"/>
    <col min="8195" max="8195" width="41.1796875" style="203" customWidth="1"/>
    <col min="8196" max="8196" width="11.7265625" style="203" customWidth="1"/>
    <col min="8197" max="8197" width="15.7265625" style="203" customWidth="1"/>
    <col min="8198" max="8198" width="12" style="203" customWidth="1"/>
    <col min="8199" max="8199" width="22.7265625" style="203" customWidth="1"/>
    <col min="8200" max="8200" width="11.7265625" style="203" customWidth="1"/>
    <col min="8201" max="8201" width="13.54296875" style="203" customWidth="1"/>
    <col min="8202" max="8202" width="10.26953125" style="203" bestFit="1" customWidth="1"/>
    <col min="8203" max="8448" width="9.1796875" style="203"/>
    <col min="8449" max="8449" width="3.1796875" style="203" customWidth="1"/>
    <col min="8450" max="8450" width="29.7265625" style="203" customWidth="1"/>
    <col min="8451" max="8451" width="41.1796875" style="203" customWidth="1"/>
    <col min="8452" max="8452" width="11.7265625" style="203" customWidth="1"/>
    <col min="8453" max="8453" width="15.7265625" style="203" customWidth="1"/>
    <col min="8454" max="8454" width="12" style="203" customWidth="1"/>
    <col min="8455" max="8455" width="22.7265625" style="203" customWidth="1"/>
    <col min="8456" max="8456" width="11.7265625" style="203" customWidth="1"/>
    <col min="8457" max="8457" width="13.54296875" style="203" customWidth="1"/>
    <col min="8458" max="8458" width="10.26953125" style="203" bestFit="1" customWidth="1"/>
    <col min="8459" max="8704" width="9.1796875" style="203"/>
    <col min="8705" max="8705" width="3.1796875" style="203" customWidth="1"/>
    <col min="8706" max="8706" width="29.7265625" style="203" customWidth="1"/>
    <col min="8707" max="8707" width="41.1796875" style="203" customWidth="1"/>
    <col min="8708" max="8708" width="11.7265625" style="203" customWidth="1"/>
    <col min="8709" max="8709" width="15.7265625" style="203" customWidth="1"/>
    <col min="8710" max="8710" width="12" style="203" customWidth="1"/>
    <col min="8711" max="8711" width="22.7265625" style="203" customWidth="1"/>
    <col min="8712" max="8712" width="11.7265625" style="203" customWidth="1"/>
    <col min="8713" max="8713" width="13.54296875" style="203" customWidth="1"/>
    <col min="8714" max="8714" width="10.26953125" style="203" bestFit="1" customWidth="1"/>
    <col min="8715" max="8960" width="9.1796875" style="203"/>
    <col min="8961" max="8961" width="3.1796875" style="203" customWidth="1"/>
    <col min="8962" max="8962" width="29.7265625" style="203" customWidth="1"/>
    <col min="8963" max="8963" width="41.1796875" style="203" customWidth="1"/>
    <col min="8964" max="8964" width="11.7265625" style="203" customWidth="1"/>
    <col min="8965" max="8965" width="15.7265625" style="203" customWidth="1"/>
    <col min="8966" max="8966" width="12" style="203" customWidth="1"/>
    <col min="8967" max="8967" width="22.7265625" style="203" customWidth="1"/>
    <col min="8968" max="8968" width="11.7265625" style="203" customWidth="1"/>
    <col min="8969" max="8969" width="13.54296875" style="203" customWidth="1"/>
    <col min="8970" max="8970" width="10.26953125" style="203" bestFit="1" customWidth="1"/>
    <col min="8971" max="9216" width="9.1796875" style="203"/>
    <col min="9217" max="9217" width="3.1796875" style="203" customWidth="1"/>
    <col min="9218" max="9218" width="29.7265625" style="203" customWidth="1"/>
    <col min="9219" max="9219" width="41.1796875" style="203" customWidth="1"/>
    <col min="9220" max="9220" width="11.7265625" style="203" customWidth="1"/>
    <col min="9221" max="9221" width="15.7265625" style="203" customWidth="1"/>
    <col min="9222" max="9222" width="12" style="203" customWidth="1"/>
    <col min="9223" max="9223" width="22.7265625" style="203" customWidth="1"/>
    <col min="9224" max="9224" width="11.7265625" style="203" customWidth="1"/>
    <col min="9225" max="9225" width="13.54296875" style="203" customWidth="1"/>
    <col min="9226" max="9226" width="10.26953125" style="203" bestFit="1" customWidth="1"/>
    <col min="9227" max="9472" width="9.1796875" style="203"/>
    <col min="9473" max="9473" width="3.1796875" style="203" customWidth="1"/>
    <col min="9474" max="9474" width="29.7265625" style="203" customWidth="1"/>
    <col min="9475" max="9475" width="41.1796875" style="203" customWidth="1"/>
    <col min="9476" max="9476" width="11.7265625" style="203" customWidth="1"/>
    <col min="9477" max="9477" width="15.7265625" style="203" customWidth="1"/>
    <col min="9478" max="9478" width="12" style="203" customWidth="1"/>
    <col min="9479" max="9479" width="22.7265625" style="203" customWidth="1"/>
    <col min="9480" max="9480" width="11.7265625" style="203" customWidth="1"/>
    <col min="9481" max="9481" width="13.54296875" style="203" customWidth="1"/>
    <col min="9482" max="9482" width="10.26953125" style="203" bestFit="1" customWidth="1"/>
    <col min="9483" max="9728" width="9.1796875" style="203"/>
    <col min="9729" max="9729" width="3.1796875" style="203" customWidth="1"/>
    <col min="9730" max="9730" width="29.7265625" style="203" customWidth="1"/>
    <col min="9731" max="9731" width="41.1796875" style="203" customWidth="1"/>
    <col min="9732" max="9732" width="11.7265625" style="203" customWidth="1"/>
    <col min="9733" max="9733" width="15.7265625" style="203" customWidth="1"/>
    <col min="9734" max="9734" width="12" style="203" customWidth="1"/>
    <col min="9735" max="9735" width="22.7265625" style="203" customWidth="1"/>
    <col min="9736" max="9736" width="11.7265625" style="203" customWidth="1"/>
    <col min="9737" max="9737" width="13.54296875" style="203" customWidth="1"/>
    <col min="9738" max="9738" width="10.26953125" style="203" bestFit="1" customWidth="1"/>
    <col min="9739" max="9984" width="9.1796875" style="203"/>
    <col min="9985" max="9985" width="3.1796875" style="203" customWidth="1"/>
    <col min="9986" max="9986" width="29.7265625" style="203" customWidth="1"/>
    <col min="9987" max="9987" width="41.1796875" style="203" customWidth="1"/>
    <col min="9988" max="9988" width="11.7265625" style="203" customWidth="1"/>
    <col min="9989" max="9989" width="15.7265625" style="203" customWidth="1"/>
    <col min="9990" max="9990" width="12" style="203" customWidth="1"/>
    <col min="9991" max="9991" width="22.7265625" style="203" customWidth="1"/>
    <col min="9992" max="9992" width="11.7265625" style="203" customWidth="1"/>
    <col min="9993" max="9993" width="13.54296875" style="203" customWidth="1"/>
    <col min="9994" max="9994" width="10.26953125" style="203" bestFit="1" customWidth="1"/>
    <col min="9995" max="10240" width="9.1796875" style="203"/>
    <col min="10241" max="10241" width="3.1796875" style="203" customWidth="1"/>
    <col min="10242" max="10242" width="29.7265625" style="203" customWidth="1"/>
    <col min="10243" max="10243" width="41.1796875" style="203" customWidth="1"/>
    <col min="10244" max="10244" width="11.7265625" style="203" customWidth="1"/>
    <col min="10245" max="10245" width="15.7265625" style="203" customWidth="1"/>
    <col min="10246" max="10246" width="12" style="203" customWidth="1"/>
    <col min="10247" max="10247" width="22.7265625" style="203" customWidth="1"/>
    <col min="10248" max="10248" width="11.7265625" style="203" customWidth="1"/>
    <col min="10249" max="10249" width="13.54296875" style="203" customWidth="1"/>
    <col min="10250" max="10250" width="10.26953125" style="203" bestFit="1" customWidth="1"/>
    <col min="10251" max="10496" width="9.1796875" style="203"/>
    <col min="10497" max="10497" width="3.1796875" style="203" customWidth="1"/>
    <col min="10498" max="10498" width="29.7265625" style="203" customWidth="1"/>
    <col min="10499" max="10499" width="41.1796875" style="203" customWidth="1"/>
    <col min="10500" max="10500" width="11.7265625" style="203" customWidth="1"/>
    <col min="10501" max="10501" width="15.7265625" style="203" customWidth="1"/>
    <col min="10502" max="10502" width="12" style="203" customWidth="1"/>
    <col min="10503" max="10503" width="22.7265625" style="203" customWidth="1"/>
    <col min="10504" max="10504" width="11.7265625" style="203" customWidth="1"/>
    <col min="10505" max="10505" width="13.54296875" style="203" customWidth="1"/>
    <col min="10506" max="10506" width="10.26953125" style="203" bestFit="1" customWidth="1"/>
    <col min="10507" max="10752" width="9.1796875" style="203"/>
    <col min="10753" max="10753" width="3.1796875" style="203" customWidth="1"/>
    <col min="10754" max="10754" width="29.7265625" style="203" customWidth="1"/>
    <col min="10755" max="10755" width="41.1796875" style="203" customWidth="1"/>
    <col min="10756" max="10756" width="11.7265625" style="203" customWidth="1"/>
    <col min="10757" max="10757" width="15.7265625" style="203" customWidth="1"/>
    <col min="10758" max="10758" width="12" style="203" customWidth="1"/>
    <col min="10759" max="10759" width="22.7265625" style="203" customWidth="1"/>
    <col min="10760" max="10760" width="11.7265625" style="203" customWidth="1"/>
    <col min="10761" max="10761" width="13.54296875" style="203" customWidth="1"/>
    <col min="10762" max="10762" width="10.26953125" style="203" bestFit="1" customWidth="1"/>
    <col min="10763" max="11008" width="9.1796875" style="203"/>
    <col min="11009" max="11009" width="3.1796875" style="203" customWidth="1"/>
    <col min="11010" max="11010" width="29.7265625" style="203" customWidth="1"/>
    <col min="11011" max="11011" width="41.1796875" style="203" customWidth="1"/>
    <col min="11012" max="11012" width="11.7265625" style="203" customWidth="1"/>
    <col min="11013" max="11013" width="15.7265625" style="203" customWidth="1"/>
    <col min="11014" max="11014" width="12" style="203" customWidth="1"/>
    <col min="11015" max="11015" width="22.7265625" style="203" customWidth="1"/>
    <col min="11016" max="11016" width="11.7265625" style="203" customWidth="1"/>
    <col min="11017" max="11017" width="13.54296875" style="203" customWidth="1"/>
    <col min="11018" max="11018" width="10.26953125" style="203" bestFit="1" customWidth="1"/>
    <col min="11019" max="11264" width="9.1796875" style="203"/>
    <col min="11265" max="11265" width="3.1796875" style="203" customWidth="1"/>
    <col min="11266" max="11266" width="29.7265625" style="203" customWidth="1"/>
    <col min="11267" max="11267" width="41.1796875" style="203" customWidth="1"/>
    <col min="11268" max="11268" width="11.7265625" style="203" customWidth="1"/>
    <col min="11269" max="11269" width="15.7265625" style="203" customWidth="1"/>
    <col min="11270" max="11270" width="12" style="203" customWidth="1"/>
    <col min="11271" max="11271" width="22.7265625" style="203" customWidth="1"/>
    <col min="11272" max="11272" width="11.7265625" style="203" customWidth="1"/>
    <col min="11273" max="11273" width="13.54296875" style="203" customWidth="1"/>
    <col min="11274" max="11274" width="10.26953125" style="203" bestFit="1" customWidth="1"/>
    <col min="11275" max="11520" width="9.1796875" style="203"/>
    <col min="11521" max="11521" width="3.1796875" style="203" customWidth="1"/>
    <col min="11522" max="11522" width="29.7265625" style="203" customWidth="1"/>
    <col min="11523" max="11523" width="41.1796875" style="203" customWidth="1"/>
    <col min="11524" max="11524" width="11.7265625" style="203" customWidth="1"/>
    <col min="11525" max="11525" width="15.7265625" style="203" customWidth="1"/>
    <col min="11526" max="11526" width="12" style="203" customWidth="1"/>
    <col min="11527" max="11527" width="22.7265625" style="203" customWidth="1"/>
    <col min="11528" max="11528" width="11.7265625" style="203" customWidth="1"/>
    <col min="11529" max="11529" width="13.54296875" style="203" customWidth="1"/>
    <col min="11530" max="11530" width="10.26953125" style="203" bestFit="1" customWidth="1"/>
    <col min="11531" max="11776" width="9.1796875" style="203"/>
    <col min="11777" max="11777" width="3.1796875" style="203" customWidth="1"/>
    <col min="11778" max="11778" width="29.7265625" style="203" customWidth="1"/>
    <col min="11779" max="11779" width="41.1796875" style="203" customWidth="1"/>
    <col min="11780" max="11780" width="11.7265625" style="203" customWidth="1"/>
    <col min="11781" max="11781" width="15.7265625" style="203" customWidth="1"/>
    <col min="11782" max="11782" width="12" style="203" customWidth="1"/>
    <col min="11783" max="11783" width="22.7265625" style="203" customWidth="1"/>
    <col min="11784" max="11784" width="11.7265625" style="203" customWidth="1"/>
    <col min="11785" max="11785" width="13.54296875" style="203" customWidth="1"/>
    <col min="11786" max="11786" width="10.26953125" style="203" bestFit="1" customWidth="1"/>
    <col min="11787" max="12032" width="9.1796875" style="203"/>
    <col min="12033" max="12033" width="3.1796875" style="203" customWidth="1"/>
    <col min="12034" max="12034" width="29.7265625" style="203" customWidth="1"/>
    <col min="12035" max="12035" width="41.1796875" style="203" customWidth="1"/>
    <col min="12036" max="12036" width="11.7265625" style="203" customWidth="1"/>
    <col min="12037" max="12037" width="15.7265625" style="203" customWidth="1"/>
    <col min="12038" max="12038" width="12" style="203" customWidth="1"/>
    <col min="12039" max="12039" width="22.7265625" style="203" customWidth="1"/>
    <col min="12040" max="12040" width="11.7265625" style="203" customWidth="1"/>
    <col min="12041" max="12041" width="13.54296875" style="203" customWidth="1"/>
    <col min="12042" max="12042" width="10.26953125" style="203" bestFit="1" customWidth="1"/>
    <col min="12043" max="12288" width="9.1796875" style="203"/>
    <col min="12289" max="12289" width="3.1796875" style="203" customWidth="1"/>
    <col min="12290" max="12290" width="29.7265625" style="203" customWidth="1"/>
    <col min="12291" max="12291" width="41.1796875" style="203" customWidth="1"/>
    <col min="12292" max="12292" width="11.7265625" style="203" customWidth="1"/>
    <col min="12293" max="12293" width="15.7265625" style="203" customWidth="1"/>
    <col min="12294" max="12294" width="12" style="203" customWidth="1"/>
    <col min="12295" max="12295" width="22.7265625" style="203" customWidth="1"/>
    <col min="12296" max="12296" width="11.7265625" style="203" customWidth="1"/>
    <col min="12297" max="12297" width="13.54296875" style="203" customWidth="1"/>
    <col min="12298" max="12298" width="10.26953125" style="203" bestFit="1" customWidth="1"/>
    <col min="12299" max="12544" width="9.1796875" style="203"/>
    <col min="12545" max="12545" width="3.1796875" style="203" customWidth="1"/>
    <col min="12546" max="12546" width="29.7265625" style="203" customWidth="1"/>
    <col min="12547" max="12547" width="41.1796875" style="203" customWidth="1"/>
    <col min="12548" max="12548" width="11.7265625" style="203" customWidth="1"/>
    <col min="12549" max="12549" width="15.7265625" style="203" customWidth="1"/>
    <col min="12550" max="12550" width="12" style="203" customWidth="1"/>
    <col min="12551" max="12551" width="22.7265625" style="203" customWidth="1"/>
    <col min="12552" max="12552" width="11.7265625" style="203" customWidth="1"/>
    <col min="12553" max="12553" width="13.54296875" style="203" customWidth="1"/>
    <col min="12554" max="12554" width="10.26953125" style="203" bestFit="1" customWidth="1"/>
    <col min="12555" max="12800" width="9.1796875" style="203"/>
    <col min="12801" max="12801" width="3.1796875" style="203" customWidth="1"/>
    <col min="12802" max="12802" width="29.7265625" style="203" customWidth="1"/>
    <col min="12803" max="12803" width="41.1796875" style="203" customWidth="1"/>
    <col min="12804" max="12804" width="11.7265625" style="203" customWidth="1"/>
    <col min="12805" max="12805" width="15.7265625" style="203" customWidth="1"/>
    <col min="12806" max="12806" width="12" style="203" customWidth="1"/>
    <col min="12807" max="12807" width="22.7265625" style="203" customWidth="1"/>
    <col min="12808" max="12808" width="11.7265625" style="203" customWidth="1"/>
    <col min="12809" max="12809" width="13.54296875" style="203" customWidth="1"/>
    <col min="12810" max="12810" width="10.26953125" style="203" bestFit="1" customWidth="1"/>
    <col min="12811" max="13056" width="9.1796875" style="203"/>
    <col min="13057" max="13057" width="3.1796875" style="203" customWidth="1"/>
    <col min="13058" max="13058" width="29.7265625" style="203" customWidth="1"/>
    <col min="13059" max="13059" width="41.1796875" style="203" customWidth="1"/>
    <col min="13060" max="13060" width="11.7265625" style="203" customWidth="1"/>
    <col min="13061" max="13061" width="15.7265625" style="203" customWidth="1"/>
    <col min="13062" max="13062" width="12" style="203" customWidth="1"/>
    <col min="13063" max="13063" width="22.7265625" style="203" customWidth="1"/>
    <col min="13064" max="13064" width="11.7265625" style="203" customWidth="1"/>
    <col min="13065" max="13065" width="13.54296875" style="203" customWidth="1"/>
    <col min="13066" max="13066" width="10.26953125" style="203" bestFit="1" customWidth="1"/>
    <col min="13067" max="13312" width="9.1796875" style="203"/>
    <col min="13313" max="13313" width="3.1796875" style="203" customWidth="1"/>
    <col min="13314" max="13314" width="29.7265625" style="203" customWidth="1"/>
    <col min="13315" max="13315" width="41.1796875" style="203" customWidth="1"/>
    <col min="13316" max="13316" width="11.7265625" style="203" customWidth="1"/>
    <col min="13317" max="13317" width="15.7265625" style="203" customWidth="1"/>
    <col min="13318" max="13318" width="12" style="203" customWidth="1"/>
    <col min="13319" max="13319" width="22.7265625" style="203" customWidth="1"/>
    <col min="13320" max="13320" width="11.7265625" style="203" customWidth="1"/>
    <col min="13321" max="13321" width="13.54296875" style="203" customWidth="1"/>
    <col min="13322" max="13322" width="10.26953125" style="203" bestFit="1" customWidth="1"/>
    <col min="13323" max="13568" width="9.1796875" style="203"/>
    <col min="13569" max="13569" width="3.1796875" style="203" customWidth="1"/>
    <col min="13570" max="13570" width="29.7265625" style="203" customWidth="1"/>
    <col min="13571" max="13571" width="41.1796875" style="203" customWidth="1"/>
    <col min="13572" max="13572" width="11.7265625" style="203" customWidth="1"/>
    <col min="13573" max="13573" width="15.7265625" style="203" customWidth="1"/>
    <col min="13574" max="13574" width="12" style="203" customWidth="1"/>
    <col min="13575" max="13575" width="22.7265625" style="203" customWidth="1"/>
    <col min="13576" max="13576" width="11.7265625" style="203" customWidth="1"/>
    <col min="13577" max="13577" width="13.54296875" style="203" customWidth="1"/>
    <col min="13578" max="13578" width="10.26953125" style="203" bestFit="1" customWidth="1"/>
    <col min="13579" max="13824" width="9.1796875" style="203"/>
    <col min="13825" max="13825" width="3.1796875" style="203" customWidth="1"/>
    <col min="13826" max="13826" width="29.7265625" style="203" customWidth="1"/>
    <col min="13827" max="13827" width="41.1796875" style="203" customWidth="1"/>
    <col min="13828" max="13828" width="11.7265625" style="203" customWidth="1"/>
    <col min="13829" max="13829" width="15.7265625" style="203" customWidth="1"/>
    <col min="13830" max="13830" width="12" style="203" customWidth="1"/>
    <col min="13831" max="13831" width="22.7265625" style="203" customWidth="1"/>
    <col min="13832" max="13832" width="11.7265625" style="203" customWidth="1"/>
    <col min="13833" max="13833" width="13.54296875" style="203" customWidth="1"/>
    <col min="13834" max="13834" width="10.26953125" style="203" bestFit="1" customWidth="1"/>
    <col min="13835" max="14080" width="9.1796875" style="203"/>
    <col min="14081" max="14081" width="3.1796875" style="203" customWidth="1"/>
    <col min="14082" max="14082" width="29.7265625" style="203" customWidth="1"/>
    <col min="14083" max="14083" width="41.1796875" style="203" customWidth="1"/>
    <col min="14084" max="14084" width="11.7265625" style="203" customWidth="1"/>
    <col min="14085" max="14085" width="15.7265625" style="203" customWidth="1"/>
    <col min="14086" max="14086" width="12" style="203" customWidth="1"/>
    <col min="14087" max="14087" width="22.7265625" style="203" customWidth="1"/>
    <col min="14088" max="14088" width="11.7265625" style="203" customWidth="1"/>
    <col min="14089" max="14089" width="13.54296875" style="203" customWidth="1"/>
    <col min="14090" max="14090" width="10.26953125" style="203" bestFit="1" customWidth="1"/>
    <col min="14091" max="14336" width="9.1796875" style="203"/>
    <col min="14337" max="14337" width="3.1796875" style="203" customWidth="1"/>
    <col min="14338" max="14338" width="29.7265625" style="203" customWidth="1"/>
    <col min="14339" max="14339" width="41.1796875" style="203" customWidth="1"/>
    <col min="14340" max="14340" width="11.7265625" style="203" customWidth="1"/>
    <col min="14341" max="14341" width="15.7265625" style="203" customWidth="1"/>
    <col min="14342" max="14342" width="12" style="203" customWidth="1"/>
    <col min="14343" max="14343" width="22.7265625" style="203" customWidth="1"/>
    <col min="14344" max="14344" width="11.7265625" style="203" customWidth="1"/>
    <col min="14345" max="14345" width="13.54296875" style="203" customWidth="1"/>
    <col min="14346" max="14346" width="10.26953125" style="203" bestFit="1" customWidth="1"/>
    <col min="14347" max="14592" width="9.1796875" style="203"/>
    <col min="14593" max="14593" width="3.1796875" style="203" customWidth="1"/>
    <col min="14594" max="14594" width="29.7265625" style="203" customWidth="1"/>
    <col min="14595" max="14595" width="41.1796875" style="203" customWidth="1"/>
    <col min="14596" max="14596" width="11.7265625" style="203" customWidth="1"/>
    <col min="14597" max="14597" width="15.7265625" style="203" customWidth="1"/>
    <col min="14598" max="14598" width="12" style="203" customWidth="1"/>
    <col min="14599" max="14599" width="22.7265625" style="203" customWidth="1"/>
    <col min="14600" max="14600" width="11.7265625" style="203" customWidth="1"/>
    <col min="14601" max="14601" width="13.54296875" style="203" customWidth="1"/>
    <col min="14602" max="14602" width="10.26953125" style="203" bestFit="1" customWidth="1"/>
    <col min="14603" max="14848" width="9.1796875" style="203"/>
    <col min="14849" max="14849" width="3.1796875" style="203" customWidth="1"/>
    <col min="14850" max="14850" width="29.7265625" style="203" customWidth="1"/>
    <col min="14851" max="14851" width="41.1796875" style="203" customWidth="1"/>
    <col min="14852" max="14852" width="11.7265625" style="203" customWidth="1"/>
    <col min="14853" max="14853" width="15.7265625" style="203" customWidth="1"/>
    <col min="14854" max="14854" width="12" style="203" customWidth="1"/>
    <col min="14855" max="14855" width="22.7265625" style="203" customWidth="1"/>
    <col min="14856" max="14856" width="11.7265625" style="203" customWidth="1"/>
    <col min="14857" max="14857" width="13.54296875" style="203" customWidth="1"/>
    <col min="14858" max="14858" width="10.26953125" style="203" bestFit="1" customWidth="1"/>
    <col min="14859" max="15104" width="9.1796875" style="203"/>
    <col min="15105" max="15105" width="3.1796875" style="203" customWidth="1"/>
    <col min="15106" max="15106" width="29.7265625" style="203" customWidth="1"/>
    <col min="15107" max="15107" width="41.1796875" style="203" customWidth="1"/>
    <col min="15108" max="15108" width="11.7265625" style="203" customWidth="1"/>
    <col min="15109" max="15109" width="15.7265625" style="203" customWidth="1"/>
    <col min="15110" max="15110" width="12" style="203" customWidth="1"/>
    <col min="15111" max="15111" width="22.7265625" style="203" customWidth="1"/>
    <col min="15112" max="15112" width="11.7265625" style="203" customWidth="1"/>
    <col min="15113" max="15113" width="13.54296875" style="203" customWidth="1"/>
    <col min="15114" max="15114" width="10.26953125" style="203" bestFit="1" customWidth="1"/>
    <col min="15115" max="15360" width="9.1796875" style="203"/>
    <col min="15361" max="15361" width="3.1796875" style="203" customWidth="1"/>
    <col min="15362" max="15362" width="29.7265625" style="203" customWidth="1"/>
    <col min="15363" max="15363" width="41.1796875" style="203" customWidth="1"/>
    <col min="15364" max="15364" width="11.7265625" style="203" customWidth="1"/>
    <col min="15365" max="15365" width="15.7265625" style="203" customWidth="1"/>
    <col min="15366" max="15366" width="12" style="203" customWidth="1"/>
    <col min="15367" max="15367" width="22.7265625" style="203" customWidth="1"/>
    <col min="15368" max="15368" width="11.7265625" style="203" customWidth="1"/>
    <col min="15369" max="15369" width="13.54296875" style="203" customWidth="1"/>
    <col min="15370" max="15370" width="10.26953125" style="203" bestFit="1" customWidth="1"/>
    <col min="15371" max="15616" width="9.1796875" style="203"/>
    <col min="15617" max="15617" width="3.1796875" style="203" customWidth="1"/>
    <col min="15618" max="15618" width="29.7265625" style="203" customWidth="1"/>
    <col min="15619" max="15619" width="41.1796875" style="203" customWidth="1"/>
    <col min="15620" max="15620" width="11.7265625" style="203" customWidth="1"/>
    <col min="15621" max="15621" width="15.7265625" style="203" customWidth="1"/>
    <col min="15622" max="15622" width="12" style="203" customWidth="1"/>
    <col min="15623" max="15623" width="22.7265625" style="203" customWidth="1"/>
    <col min="15624" max="15624" width="11.7265625" style="203" customWidth="1"/>
    <col min="15625" max="15625" width="13.54296875" style="203" customWidth="1"/>
    <col min="15626" max="15626" width="10.26953125" style="203" bestFit="1" customWidth="1"/>
    <col min="15627" max="15872" width="9.1796875" style="203"/>
    <col min="15873" max="15873" width="3.1796875" style="203" customWidth="1"/>
    <col min="15874" max="15874" width="29.7265625" style="203" customWidth="1"/>
    <col min="15875" max="15875" width="41.1796875" style="203" customWidth="1"/>
    <col min="15876" max="15876" width="11.7265625" style="203" customWidth="1"/>
    <col min="15877" max="15877" width="15.7265625" style="203" customWidth="1"/>
    <col min="15878" max="15878" width="12" style="203" customWidth="1"/>
    <col min="15879" max="15879" width="22.7265625" style="203" customWidth="1"/>
    <col min="15880" max="15880" width="11.7265625" style="203" customWidth="1"/>
    <col min="15881" max="15881" width="13.54296875" style="203" customWidth="1"/>
    <col min="15882" max="15882" width="10.26953125" style="203" bestFit="1" customWidth="1"/>
    <col min="15883" max="16128" width="9.1796875" style="203"/>
    <col min="16129" max="16129" width="3.1796875" style="203" customWidth="1"/>
    <col min="16130" max="16130" width="29.7265625" style="203" customWidth="1"/>
    <col min="16131" max="16131" width="41.1796875" style="203" customWidth="1"/>
    <col min="16132" max="16132" width="11.7265625" style="203" customWidth="1"/>
    <col min="16133" max="16133" width="15.7265625" style="203" customWidth="1"/>
    <col min="16134" max="16134" width="12" style="203" customWidth="1"/>
    <col min="16135" max="16135" width="22.7265625" style="203" customWidth="1"/>
    <col min="16136" max="16136" width="11.7265625" style="203" customWidth="1"/>
    <col min="16137" max="16137" width="13.54296875" style="203" customWidth="1"/>
    <col min="16138" max="16138" width="10.26953125" style="203" bestFit="1" customWidth="1"/>
    <col min="16139" max="16384" width="9.1796875" style="203"/>
  </cols>
  <sheetData>
    <row r="1" spans="1:15" x14ac:dyDescent="0.35">
      <c r="A1" s="592" t="s">
        <v>375</v>
      </c>
      <c r="B1" s="592"/>
      <c r="C1" s="592"/>
      <c r="D1" s="592"/>
      <c r="E1" s="592"/>
      <c r="F1" s="592"/>
      <c r="G1" s="592"/>
      <c r="H1" s="268"/>
    </row>
    <row r="2" spans="1:15" x14ac:dyDescent="0.35">
      <c r="A2" s="208"/>
      <c r="B2" s="208"/>
      <c r="C2" s="208"/>
      <c r="D2" s="208"/>
      <c r="E2" s="208"/>
      <c r="F2" s="208"/>
      <c r="G2" s="208"/>
      <c r="H2" s="208"/>
    </row>
    <row r="3" spans="1:15" x14ac:dyDescent="0.35">
      <c r="A3" s="589" t="s">
        <v>311</v>
      </c>
      <c r="B3" s="589"/>
      <c r="C3" s="266" t="e">
        <f>+'EE No Pay Item CONTRACTOR'!C6</f>
        <v>#REF!</v>
      </c>
      <c r="D3" s="210" t="s">
        <v>312</v>
      </c>
      <c r="E3" s="266" t="e">
        <f>+'EE No Pay Item CONTRACTOR'!E6</f>
        <v>#REF!</v>
      </c>
      <c r="F3" s="210" t="s">
        <v>313</v>
      </c>
      <c r="G3" s="221" t="e">
        <f>+'EE No Pay Item CONTRACTOR'!G6</f>
        <v>#REF!</v>
      </c>
      <c r="J3" s="210"/>
      <c r="N3" s="210"/>
      <c r="O3" s="269"/>
    </row>
    <row r="4" spans="1:15" x14ac:dyDescent="0.35">
      <c r="A4" s="589" t="s">
        <v>314</v>
      </c>
      <c r="B4" s="589"/>
      <c r="C4" s="617" t="e">
        <f>+'EE No Pay Item CONTRACTOR'!C7</f>
        <v>#REF!</v>
      </c>
      <c r="D4" s="617"/>
      <c r="E4" s="617"/>
      <c r="F4" s="617"/>
      <c r="G4" s="617"/>
    </row>
    <row r="5" spans="1:15" x14ac:dyDescent="0.35">
      <c r="A5" s="589" t="s">
        <v>315</v>
      </c>
      <c r="B5" s="589"/>
      <c r="C5" s="618" t="e">
        <f>+'EE No Pay Item CONTRACTOR'!C8</f>
        <v>#REF!</v>
      </c>
      <c r="D5" s="618"/>
      <c r="E5" s="618"/>
      <c r="F5" s="618"/>
      <c r="G5" s="618"/>
    </row>
    <row r="6" spans="1:15" x14ac:dyDescent="0.35">
      <c r="A6" s="589" t="s">
        <v>316</v>
      </c>
      <c r="B6" s="589"/>
      <c r="C6" s="618" t="e">
        <f>+'EE No Pay Item CONTRACTOR'!C9</f>
        <v>#REF!</v>
      </c>
      <c r="D6" s="618"/>
      <c r="E6" s="618"/>
      <c r="F6" s="618"/>
      <c r="G6" s="618"/>
    </row>
    <row r="7" spans="1:15" x14ac:dyDescent="0.35">
      <c r="A7" s="589" t="s">
        <v>317</v>
      </c>
      <c r="B7" s="589"/>
      <c r="C7" s="618" t="e">
        <f>+'EE No Pay Item CONTRACTOR'!C10</f>
        <v>#REF!</v>
      </c>
      <c r="D7" s="618"/>
      <c r="E7" s="618"/>
      <c r="F7" s="618"/>
      <c r="G7" s="618"/>
    </row>
    <row r="8" spans="1:15" x14ac:dyDescent="0.35">
      <c r="A8" s="599" t="s">
        <v>376</v>
      </c>
      <c r="B8" s="599"/>
      <c r="C8" s="599"/>
      <c r="D8" s="599"/>
      <c r="E8" s="599"/>
      <c r="F8" s="599"/>
      <c r="G8" s="599"/>
    </row>
    <row r="9" spans="1:15" x14ac:dyDescent="0.35">
      <c r="A9" s="210"/>
      <c r="C9" s="203"/>
      <c r="D9" s="203"/>
      <c r="E9" s="203"/>
      <c r="F9" s="203"/>
      <c r="G9" s="203"/>
    </row>
    <row r="10" spans="1:15" x14ac:dyDescent="0.35">
      <c r="A10" s="601" t="s">
        <v>379</v>
      </c>
      <c r="B10" s="601"/>
      <c r="C10" s="602"/>
      <c r="D10" s="602"/>
      <c r="E10" s="602"/>
      <c r="F10" s="602"/>
      <c r="G10" s="602"/>
    </row>
    <row r="12" spans="1:15" x14ac:dyDescent="0.35">
      <c r="A12" s="203" t="s">
        <v>326</v>
      </c>
      <c r="B12" s="203" t="s">
        <v>380</v>
      </c>
      <c r="G12" s="203"/>
    </row>
    <row r="13" spans="1:15" x14ac:dyDescent="0.35">
      <c r="G13" s="203"/>
    </row>
    <row r="14" spans="1:15" s="230" customFormat="1" ht="31" x14ac:dyDescent="0.35">
      <c r="A14" s="603" t="s">
        <v>381</v>
      </c>
      <c r="B14" s="603"/>
      <c r="C14" s="229" t="s">
        <v>382</v>
      </c>
      <c r="D14" s="229" t="s">
        <v>340</v>
      </c>
      <c r="E14" s="229" t="s">
        <v>383</v>
      </c>
      <c r="F14" s="229" t="s">
        <v>384</v>
      </c>
      <c r="G14" s="229" t="s">
        <v>385</v>
      </c>
    </row>
    <row r="15" spans="1:15" x14ac:dyDescent="0.35">
      <c r="A15" s="600"/>
      <c r="B15" s="600"/>
      <c r="C15" s="231"/>
      <c r="D15" s="232"/>
      <c r="E15" s="273"/>
      <c r="F15" s="251"/>
      <c r="G15" s="235">
        <f>E15*F15</f>
        <v>0</v>
      </c>
    </row>
    <row r="16" spans="1:15" x14ac:dyDescent="0.35">
      <c r="A16" s="600"/>
      <c r="B16" s="600"/>
      <c r="C16" s="231"/>
      <c r="D16" s="232"/>
      <c r="E16" s="273"/>
      <c r="F16" s="251"/>
      <c r="G16" s="235">
        <f t="shared" ref="G16:G23" si="0">E16*F16</f>
        <v>0</v>
      </c>
    </row>
    <row r="17" spans="1:7" x14ac:dyDescent="0.35">
      <c r="A17" s="600"/>
      <c r="B17" s="600"/>
      <c r="C17" s="231"/>
      <c r="D17" s="232"/>
      <c r="E17" s="273"/>
      <c r="F17" s="251"/>
      <c r="G17" s="235">
        <f t="shared" si="0"/>
        <v>0</v>
      </c>
    </row>
    <row r="18" spans="1:7" x14ac:dyDescent="0.35">
      <c r="A18" s="600"/>
      <c r="B18" s="600"/>
      <c r="C18" s="231"/>
      <c r="D18" s="232"/>
      <c r="E18" s="273"/>
      <c r="F18" s="251"/>
      <c r="G18" s="235">
        <f t="shared" si="0"/>
        <v>0</v>
      </c>
    </row>
    <row r="19" spans="1:7" x14ac:dyDescent="0.35">
      <c r="A19" s="600" t="s">
        <v>281</v>
      </c>
      <c r="B19" s="600"/>
      <c r="C19" s="231"/>
      <c r="D19" s="232" t="s">
        <v>281</v>
      </c>
      <c r="E19" s="273"/>
      <c r="F19" s="251"/>
      <c r="G19" s="235">
        <f t="shared" si="0"/>
        <v>0</v>
      </c>
    </row>
    <row r="20" spans="1:7" x14ac:dyDescent="0.35">
      <c r="A20" s="600" t="s">
        <v>281</v>
      </c>
      <c r="B20" s="600"/>
      <c r="C20" s="231"/>
      <c r="D20" s="232" t="s">
        <v>281</v>
      </c>
      <c r="E20" s="273"/>
      <c r="F20" s="251"/>
      <c r="G20" s="235">
        <f t="shared" si="0"/>
        <v>0</v>
      </c>
    </row>
    <row r="21" spans="1:7" x14ac:dyDescent="0.35">
      <c r="A21" s="600" t="s">
        <v>281</v>
      </c>
      <c r="B21" s="600"/>
      <c r="C21" s="231"/>
      <c r="D21" s="232" t="s">
        <v>281</v>
      </c>
      <c r="E21" s="273"/>
      <c r="F21" s="251"/>
      <c r="G21" s="235">
        <f t="shared" si="0"/>
        <v>0</v>
      </c>
    </row>
    <row r="22" spans="1:7" x14ac:dyDescent="0.35">
      <c r="A22" s="600" t="s">
        <v>281</v>
      </c>
      <c r="B22" s="600"/>
      <c r="C22" s="231"/>
      <c r="D22" s="232" t="s">
        <v>281</v>
      </c>
      <c r="E22" s="273"/>
      <c r="F22" s="251"/>
      <c r="G22" s="235">
        <f t="shared" si="0"/>
        <v>0</v>
      </c>
    </row>
    <row r="23" spans="1:7" x14ac:dyDescent="0.35">
      <c r="A23" s="600" t="s">
        <v>281</v>
      </c>
      <c r="B23" s="600"/>
      <c r="C23" s="231"/>
      <c r="D23" s="232" t="s">
        <v>281</v>
      </c>
      <c r="E23" s="273"/>
      <c r="F23" s="251"/>
      <c r="G23" s="235">
        <f t="shared" si="0"/>
        <v>0</v>
      </c>
    </row>
    <row r="24" spans="1:7" x14ac:dyDescent="0.35">
      <c r="A24" s="608" t="s">
        <v>281</v>
      </c>
      <c r="B24" s="608"/>
      <c r="G24" s="203"/>
    </row>
    <row r="26" spans="1:7" x14ac:dyDescent="0.35">
      <c r="F26" s="237" t="s">
        <v>378</v>
      </c>
      <c r="G26" s="238">
        <f>SUM(G15:G23)</f>
        <v>0</v>
      </c>
    </row>
    <row r="28" spans="1:7" x14ac:dyDescent="0.35">
      <c r="B28" s="203" t="s">
        <v>386</v>
      </c>
    </row>
    <row r="29" spans="1:7" x14ac:dyDescent="0.35">
      <c r="B29" s="619"/>
      <c r="C29" s="620"/>
      <c r="D29" s="620"/>
      <c r="E29" s="620"/>
      <c r="F29" s="620"/>
      <c r="G29" s="621"/>
    </row>
    <row r="30" spans="1:7" x14ac:dyDescent="0.35">
      <c r="B30" s="622"/>
      <c r="C30" s="623"/>
      <c r="D30" s="623"/>
      <c r="E30" s="623"/>
      <c r="F30" s="623"/>
      <c r="G30" s="624"/>
    </row>
    <row r="31" spans="1:7" x14ac:dyDescent="0.35">
      <c r="B31" s="622"/>
      <c r="C31" s="623"/>
      <c r="D31" s="623"/>
      <c r="E31" s="623"/>
      <c r="F31" s="623"/>
      <c r="G31" s="624"/>
    </row>
    <row r="32" spans="1:7" x14ac:dyDescent="0.35">
      <c r="B32" s="622"/>
      <c r="C32" s="623"/>
      <c r="D32" s="623"/>
      <c r="E32" s="623"/>
      <c r="F32" s="623"/>
      <c r="G32" s="624"/>
    </row>
    <row r="33" spans="2:7" x14ac:dyDescent="0.35">
      <c r="B33" s="625"/>
      <c r="C33" s="626"/>
      <c r="D33" s="626"/>
      <c r="E33" s="626"/>
      <c r="F33" s="626"/>
      <c r="G33" s="627"/>
    </row>
  </sheetData>
  <sheetProtection selectLockedCells="1"/>
  <mergeCells count="25">
    <mergeCell ref="B29:G33"/>
    <mergeCell ref="A14:B14"/>
    <mergeCell ref="A15:B15"/>
    <mergeCell ref="A16:B16"/>
    <mergeCell ref="A17:B17"/>
    <mergeCell ref="A18:B18"/>
    <mergeCell ref="A19:B19"/>
    <mergeCell ref="A20:B20"/>
    <mergeCell ref="A21:B21"/>
    <mergeCell ref="A22:B22"/>
    <mergeCell ref="A23:B23"/>
    <mergeCell ref="A24:B24"/>
    <mergeCell ref="A10:B10"/>
    <mergeCell ref="C10:G10"/>
    <mergeCell ref="A1:G1"/>
    <mergeCell ref="A3:B3"/>
    <mergeCell ref="A4:B4"/>
    <mergeCell ref="C4:G4"/>
    <mergeCell ref="A5:B5"/>
    <mergeCell ref="C5:G5"/>
    <mergeCell ref="A6:B6"/>
    <mergeCell ref="C6:G6"/>
    <mergeCell ref="A7:B7"/>
    <mergeCell ref="C7:G7"/>
    <mergeCell ref="A8:G8"/>
  </mergeCells>
  <pageMargins left="0.75" right="0.75" top="1" bottom="1" header="0.5" footer="0.5"/>
  <pageSetup scale="68" fitToHeight="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6"/>
  <sheetViews>
    <sheetView workbookViewId="0">
      <selection sqref="A1:G1"/>
    </sheetView>
  </sheetViews>
  <sheetFormatPr defaultRowHeight="12.5" x14ac:dyDescent="0.25"/>
  <cols>
    <col min="1" max="1" width="3.26953125" style="274" customWidth="1"/>
    <col min="2" max="2" width="30.7265625" style="274" customWidth="1"/>
    <col min="3" max="3" width="26.26953125" style="274" customWidth="1"/>
    <col min="4" max="4" width="14.1796875" style="274" customWidth="1"/>
    <col min="5" max="5" width="17" style="274" customWidth="1"/>
    <col min="6" max="6" width="14" style="274" customWidth="1"/>
    <col min="7" max="7" width="18.453125" style="274" customWidth="1"/>
    <col min="8" max="256" width="8.81640625" style="274"/>
    <col min="257" max="257" width="3.26953125" style="274" customWidth="1"/>
    <col min="258" max="258" width="30.7265625" style="274" customWidth="1"/>
    <col min="259" max="259" width="26.26953125" style="274" customWidth="1"/>
    <col min="260" max="260" width="14.1796875" style="274" customWidth="1"/>
    <col min="261" max="261" width="17" style="274" customWidth="1"/>
    <col min="262" max="262" width="14" style="274" customWidth="1"/>
    <col min="263" max="263" width="18.453125" style="274" customWidth="1"/>
    <col min="264" max="512" width="8.81640625" style="274"/>
    <col min="513" max="513" width="3.26953125" style="274" customWidth="1"/>
    <col min="514" max="514" width="30.7265625" style="274" customWidth="1"/>
    <col min="515" max="515" width="26.26953125" style="274" customWidth="1"/>
    <col min="516" max="516" width="14.1796875" style="274" customWidth="1"/>
    <col min="517" max="517" width="17" style="274" customWidth="1"/>
    <col min="518" max="518" width="14" style="274" customWidth="1"/>
    <col min="519" max="519" width="18.453125" style="274" customWidth="1"/>
    <col min="520" max="768" width="8.81640625" style="274"/>
    <col min="769" max="769" width="3.26953125" style="274" customWidth="1"/>
    <col min="770" max="770" width="30.7265625" style="274" customWidth="1"/>
    <col min="771" max="771" width="26.26953125" style="274" customWidth="1"/>
    <col min="772" max="772" width="14.1796875" style="274" customWidth="1"/>
    <col min="773" max="773" width="17" style="274" customWidth="1"/>
    <col min="774" max="774" width="14" style="274" customWidth="1"/>
    <col min="775" max="775" width="18.453125" style="274" customWidth="1"/>
    <col min="776" max="1024" width="8.81640625" style="274"/>
    <col min="1025" max="1025" width="3.26953125" style="274" customWidth="1"/>
    <col min="1026" max="1026" width="30.7265625" style="274" customWidth="1"/>
    <col min="1027" max="1027" width="26.26953125" style="274" customWidth="1"/>
    <col min="1028" max="1028" width="14.1796875" style="274" customWidth="1"/>
    <col min="1029" max="1029" width="17" style="274" customWidth="1"/>
    <col min="1030" max="1030" width="14" style="274" customWidth="1"/>
    <col min="1031" max="1031" width="18.453125" style="274" customWidth="1"/>
    <col min="1032" max="1280" width="8.81640625" style="274"/>
    <col min="1281" max="1281" width="3.26953125" style="274" customWidth="1"/>
    <col min="1282" max="1282" width="30.7265625" style="274" customWidth="1"/>
    <col min="1283" max="1283" width="26.26953125" style="274" customWidth="1"/>
    <col min="1284" max="1284" width="14.1796875" style="274" customWidth="1"/>
    <col min="1285" max="1285" width="17" style="274" customWidth="1"/>
    <col min="1286" max="1286" width="14" style="274" customWidth="1"/>
    <col min="1287" max="1287" width="18.453125" style="274" customWidth="1"/>
    <col min="1288" max="1536" width="8.81640625" style="274"/>
    <col min="1537" max="1537" width="3.26953125" style="274" customWidth="1"/>
    <col min="1538" max="1538" width="30.7265625" style="274" customWidth="1"/>
    <col min="1539" max="1539" width="26.26953125" style="274" customWidth="1"/>
    <col min="1540" max="1540" width="14.1796875" style="274" customWidth="1"/>
    <col min="1541" max="1541" width="17" style="274" customWidth="1"/>
    <col min="1542" max="1542" width="14" style="274" customWidth="1"/>
    <col min="1543" max="1543" width="18.453125" style="274" customWidth="1"/>
    <col min="1544" max="1792" width="8.81640625" style="274"/>
    <col min="1793" max="1793" width="3.26953125" style="274" customWidth="1"/>
    <col min="1794" max="1794" width="30.7265625" style="274" customWidth="1"/>
    <col min="1795" max="1795" width="26.26953125" style="274" customWidth="1"/>
    <col min="1796" max="1796" width="14.1796875" style="274" customWidth="1"/>
    <col min="1797" max="1797" width="17" style="274" customWidth="1"/>
    <col min="1798" max="1798" width="14" style="274" customWidth="1"/>
    <col min="1799" max="1799" width="18.453125" style="274" customWidth="1"/>
    <col min="1800" max="2048" width="8.81640625" style="274"/>
    <col min="2049" max="2049" width="3.26953125" style="274" customWidth="1"/>
    <col min="2050" max="2050" width="30.7265625" style="274" customWidth="1"/>
    <col min="2051" max="2051" width="26.26953125" style="274" customWidth="1"/>
    <col min="2052" max="2052" width="14.1796875" style="274" customWidth="1"/>
    <col min="2053" max="2053" width="17" style="274" customWidth="1"/>
    <col min="2054" max="2054" width="14" style="274" customWidth="1"/>
    <col min="2055" max="2055" width="18.453125" style="274" customWidth="1"/>
    <col min="2056" max="2304" width="8.81640625" style="274"/>
    <col min="2305" max="2305" width="3.26953125" style="274" customWidth="1"/>
    <col min="2306" max="2306" width="30.7265625" style="274" customWidth="1"/>
    <col min="2307" max="2307" width="26.26953125" style="274" customWidth="1"/>
    <col min="2308" max="2308" width="14.1796875" style="274" customWidth="1"/>
    <col min="2309" max="2309" width="17" style="274" customWidth="1"/>
    <col min="2310" max="2310" width="14" style="274" customWidth="1"/>
    <col min="2311" max="2311" width="18.453125" style="274" customWidth="1"/>
    <col min="2312" max="2560" width="8.81640625" style="274"/>
    <col min="2561" max="2561" width="3.26953125" style="274" customWidth="1"/>
    <col min="2562" max="2562" width="30.7265625" style="274" customWidth="1"/>
    <col min="2563" max="2563" width="26.26953125" style="274" customWidth="1"/>
    <col min="2564" max="2564" width="14.1796875" style="274" customWidth="1"/>
    <col min="2565" max="2565" width="17" style="274" customWidth="1"/>
    <col min="2566" max="2566" width="14" style="274" customWidth="1"/>
    <col min="2567" max="2567" width="18.453125" style="274" customWidth="1"/>
    <col min="2568" max="2816" width="8.81640625" style="274"/>
    <col min="2817" max="2817" width="3.26953125" style="274" customWidth="1"/>
    <col min="2818" max="2818" width="30.7265625" style="274" customWidth="1"/>
    <col min="2819" max="2819" width="26.26953125" style="274" customWidth="1"/>
    <col min="2820" max="2820" width="14.1796875" style="274" customWidth="1"/>
    <col min="2821" max="2821" width="17" style="274" customWidth="1"/>
    <col min="2822" max="2822" width="14" style="274" customWidth="1"/>
    <col min="2823" max="2823" width="18.453125" style="274" customWidth="1"/>
    <col min="2824" max="3072" width="8.81640625" style="274"/>
    <col min="3073" max="3073" width="3.26953125" style="274" customWidth="1"/>
    <col min="3074" max="3074" width="30.7265625" style="274" customWidth="1"/>
    <col min="3075" max="3075" width="26.26953125" style="274" customWidth="1"/>
    <col min="3076" max="3076" width="14.1796875" style="274" customWidth="1"/>
    <col min="3077" max="3077" width="17" style="274" customWidth="1"/>
    <col min="3078" max="3078" width="14" style="274" customWidth="1"/>
    <col min="3079" max="3079" width="18.453125" style="274" customWidth="1"/>
    <col min="3080" max="3328" width="8.81640625" style="274"/>
    <col min="3329" max="3329" width="3.26953125" style="274" customWidth="1"/>
    <col min="3330" max="3330" width="30.7265625" style="274" customWidth="1"/>
    <col min="3331" max="3331" width="26.26953125" style="274" customWidth="1"/>
    <col min="3332" max="3332" width="14.1796875" style="274" customWidth="1"/>
    <col min="3333" max="3333" width="17" style="274" customWidth="1"/>
    <col min="3334" max="3334" width="14" style="274" customWidth="1"/>
    <col min="3335" max="3335" width="18.453125" style="274" customWidth="1"/>
    <col min="3336" max="3584" width="8.81640625" style="274"/>
    <col min="3585" max="3585" width="3.26953125" style="274" customWidth="1"/>
    <col min="3586" max="3586" width="30.7265625" style="274" customWidth="1"/>
    <col min="3587" max="3587" width="26.26953125" style="274" customWidth="1"/>
    <col min="3588" max="3588" width="14.1796875" style="274" customWidth="1"/>
    <col min="3589" max="3589" width="17" style="274" customWidth="1"/>
    <col min="3590" max="3590" width="14" style="274" customWidth="1"/>
    <col min="3591" max="3591" width="18.453125" style="274" customWidth="1"/>
    <col min="3592" max="3840" width="8.81640625" style="274"/>
    <col min="3841" max="3841" width="3.26953125" style="274" customWidth="1"/>
    <col min="3842" max="3842" width="30.7265625" style="274" customWidth="1"/>
    <col min="3843" max="3843" width="26.26953125" style="274" customWidth="1"/>
    <col min="3844" max="3844" width="14.1796875" style="274" customWidth="1"/>
    <col min="3845" max="3845" width="17" style="274" customWidth="1"/>
    <col min="3846" max="3846" width="14" style="274" customWidth="1"/>
    <col min="3847" max="3847" width="18.453125" style="274" customWidth="1"/>
    <col min="3848" max="4096" width="8.81640625" style="274"/>
    <col min="4097" max="4097" width="3.26953125" style="274" customWidth="1"/>
    <col min="4098" max="4098" width="30.7265625" style="274" customWidth="1"/>
    <col min="4099" max="4099" width="26.26953125" style="274" customWidth="1"/>
    <col min="4100" max="4100" width="14.1796875" style="274" customWidth="1"/>
    <col min="4101" max="4101" width="17" style="274" customWidth="1"/>
    <col min="4102" max="4102" width="14" style="274" customWidth="1"/>
    <col min="4103" max="4103" width="18.453125" style="274" customWidth="1"/>
    <col min="4104" max="4352" width="8.81640625" style="274"/>
    <col min="4353" max="4353" width="3.26953125" style="274" customWidth="1"/>
    <col min="4354" max="4354" width="30.7265625" style="274" customWidth="1"/>
    <col min="4355" max="4355" width="26.26953125" style="274" customWidth="1"/>
    <col min="4356" max="4356" width="14.1796875" style="274" customWidth="1"/>
    <col min="4357" max="4357" width="17" style="274" customWidth="1"/>
    <col min="4358" max="4358" width="14" style="274" customWidth="1"/>
    <col min="4359" max="4359" width="18.453125" style="274" customWidth="1"/>
    <col min="4360" max="4608" width="8.81640625" style="274"/>
    <col min="4609" max="4609" width="3.26953125" style="274" customWidth="1"/>
    <col min="4610" max="4610" width="30.7265625" style="274" customWidth="1"/>
    <col min="4611" max="4611" width="26.26953125" style="274" customWidth="1"/>
    <col min="4612" max="4612" width="14.1796875" style="274" customWidth="1"/>
    <col min="4613" max="4613" width="17" style="274" customWidth="1"/>
    <col min="4614" max="4614" width="14" style="274" customWidth="1"/>
    <col min="4615" max="4615" width="18.453125" style="274" customWidth="1"/>
    <col min="4616" max="4864" width="8.81640625" style="274"/>
    <col min="4865" max="4865" width="3.26953125" style="274" customWidth="1"/>
    <col min="4866" max="4866" width="30.7265625" style="274" customWidth="1"/>
    <col min="4867" max="4867" width="26.26953125" style="274" customWidth="1"/>
    <col min="4868" max="4868" width="14.1796875" style="274" customWidth="1"/>
    <col min="4869" max="4869" width="17" style="274" customWidth="1"/>
    <col min="4870" max="4870" width="14" style="274" customWidth="1"/>
    <col min="4871" max="4871" width="18.453125" style="274" customWidth="1"/>
    <col min="4872" max="5120" width="8.81640625" style="274"/>
    <col min="5121" max="5121" width="3.26953125" style="274" customWidth="1"/>
    <col min="5122" max="5122" width="30.7265625" style="274" customWidth="1"/>
    <col min="5123" max="5123" width="26.26953125" style="274" customWidth="1"/>
    <col min="5124" max="5124" width="14.1796875" style="274" customWidth="1"/>
    <col min="5125" max="5125" width="17" style="274" customWidth="1"/>
    <col min="5126" max="5126" width="14" style="274" customWidth="1"/>
    <col min="5127" max="5127" width="18.453125" style="274" customWidth="1"/>
    <col min="5128" max="5376" width="8.81640625" style="274"/>
    <col min="5377" max="5377" width="3.26953125" style="274" customWidth="1"/>
    <col min="5378" max="5378" width="30.7265625" style="274" customWidth="1"/>
    <col min="5379" max="5379" width="26.26953125" style="274" customWidth="1"/>
    <col min="5380" max="5380" width="14.1796875" style="274" customWidth="1"/>
    <col min="5381" max="5381" width="17" style="274" customWidth="1"/>
    <col min="5382" max="5382" width="14" style="274" customWidth="1"/>
    <col min="5383" max="5383" width="18.453125" style="274" customWidth="1"/>
    <col min="5384" max="5632" width="8.81640625" style="274"/>
    <col min="5633" max="5633" width="3.26953125" style="274" customWidth="1"/>
    <col min="5634" max="5634" width="30.7265625" style="274" customWidth="1"/>
    <col min="5635" max="5635" width="26.26953125" style="274" customWidth="1"/>
    <col min="5636" max="5636" width="14.1796875" style="274" customWidth="1"/>
    <col min="5637" max="5637" width="17" style="274" customWidth="1"/>
    <col min="5638" max="5638" width="14" style="274" customWidth="1"/>
    <col min="5639" max="5639" width="18.453125" style="274" customWidth="1"/>
    <col min="5640" max="5888" width="8.81640625" style="274"/>
    <col min="5889" max="5889" width="3.26953125" style="274" customWidth="1"/>
    <col min="5890" max="5890" width="30.7265625" style="274" customWidth="1"/>
    <col min="5891" max="5891" width="26.26953125" style="274" customWidth="1"/>
    <col min="5892" max="5892" width="14.1796875" style="274" customWidth="1"/>
    <col min="5893" max="5893" width="17" style="274" customWidth="1"/>
    <col min="5894" max="5894" width="14" style="274" customWidth="1"/>
    <col min="5895" max="5895" width="18.453125" style="274" customWidth="1"/>
    <col min="5896" max="6144" width="8.81640625" style="274"/>
    <col min="6145" max="6145" width="3.26953125" style="274" customWidth="1"/>
    <col min="6146" max="6146" width="30.7265625" style="274" customWidth="1"/>
    <col min="6147" max="6147" width="26.26953125" style="274" customWidth="1"/>
    <col min="6148" max="6148" width="14.1796875" style="274" customWidth="1"/>
    <col min="6149" max="6149" width="17" style="274" customWidth="1"/>
    <col min="6150" max="6150" width="14" style="274" customWidth="1"/>
    <col min="6151" max="6151" width="18.453125" style="274" customWidth="1"/>
    <col min="6152" max="6400" width="8.81640625" style="274"/>
    <col min="6401" max="6401" width="3.26953125" style="274" customWidth="1"/>
    <col min="6402" max="6402" width="30.7265625" style="274" customWidth="1"/>
    <col min="6403" max="6403" width="26.26953125" style="274" customWidth="1"/>
    <col min="6404" max="6404" width="14.1796875" style="274" customWidth="1"/>
    <col min="6405" max="6405" width="17" style="274" customWidth="1"/>
    <col min="6406" max="6406" width="14" style="274" customWidth="1"/>
    <col min="6407" max="6407" width="18.453125" style="274" customWidth="1"/>
    <col min="6408" max="6656" width="8.81640625" style="274"/>
    <col min="6657" max="6657" width="3.26953125" style="274" customWidth="1"/>
    <col min="6658" max="6658" width="30.7265625" style="274" customWidth="1"/>
    <col min="6659" max="6659" width="26.26953125" style="274" customWidth="1"/>
    <col min="6660" max="6660" width="14.1796875" style="274" customWidth="1"/>
    <col min="6661" max="6661" width="17" style="274" customWidth="1"/>
    <col min="6662" max="6662" width="14" style="274" customWidth="1"/>
    <col min="6663" max="6663" width="18.453125" style="274" customWidth="1"/>
    <col min="6664" max="6912" width="8.81640625" style="274"/>
    <col min="6913" max="6913" width="3.26953125" style="274" customWidth="1"/>
    <col min="6914" max="6914" width="30.7265625" style="274" customWidth="1"/>
    <col min="6915" max="6915" width="26.26953125" style="274" customWidth="1"/>
    <col min="6916" max="6916" width="14.1796875" style="274" customWidth="1"/>
    <col min="6917" max="6917" width="17" style="274" customWidth="1"/>
    <col min="6918" max="6918" width="14" style="274" customWidth="1"/>
    <col min="6919" max="6919" width="18.453125" style="274" customWidth="1"/>
    <col min="6920" max="7168" width="8.81640625" style="274"/>
    <col min="7169" max="7169" width="3.26953125" style="274" customWidth="1"/>
    <col min="7170" max="7170" width="30.7265625" style="274" customWidth="1"/>
    <col min="7171" max="7171" width="26.26953125" style="274" customWidth="1"/>
    <col min="7172" max="7172" width="14.1796875" style="274" customWidth="1"/>
    <col min="7173" max="7173" width="17" style="274" customWidth="1"/>
    <col min="7174" max="7174" width="14" style="274" customWidth="1"/>
    <col min="7175" max="7175" width="18.453125" style="274" customWidth="1"/>
    <col min="7176" max="7424" width="8.81640625" style="274"/>
    <col min="7425" max="7425" width="3.26953125" style="274" customWidth="1"/>
    <col min="7426" max="7426" width="30.7265625" style="274" customWidth="1"/>
    <col min="7427" max="7427" width="26.26953125" style="274" customWidth="1"/>
    <col min="7428" max="7428" width="14.1796875" style="274" customWidth="1"/>
    <col min="7429" max="7429" width="17" style="274" customWidth="1"/>
    <col min="7430" max="7430" width="14" style="274" customWidth="1"/>
    <col min="7431" max="7431" width="18.453125" style="274" customWidth="1"/>
    <col min="7432" max="7680" width="8.81640625" style="274"/>
    <col min="7681" max="7681" width="3.26953125" style="274" customWidth="1"/>
    <col min="7682" max="7682" width="30.7265625" style="274" customWidth="1"/>
    <col min="7683" max="7683" width="26.26953125" style="274" customWidth="1"/>
    <col min="7684" max="7684" width="14.1796875" style="274" customWidth="1"/>
    <col min="7685" max="7685" width="17" style="274" customWidth="1"/>
    <col min="7686" max="7686" width="14" style="274" customWidth="1"/>
    <col min="7687" max="7687" width="18.453125" style="274" customWidth="1"/>
    <col min="7688" max="7936" width="8.81640625" style="274"/>
    <col min="7937" max="7937" width="3.26953125" style="274" customWidth="1"/>
    <col min="7938" max="7938" width="30.7265625" style="274" customWidth="1"/>
    <col min="7939" max="7939" width="26.26953125" style="274" customWidth="1"/>
    <col min="7940" max="7940" width="14.1796875" style="274" customWidth="1"/>
    <col min="7941" max="7941" width="17" style="274" customWidth="1"/>
    <col min="7942" max="7942" width="14" style="274" customWidth="1"/>
    <col min="7943" max="7943" width="18.453125" style="274" customWidth="1"/>
    <col min="7944" max="8192" width="8.81640625" style="274"/>
    <col min="8193" max="8193" width="3.26953125" style="274" customWidth="1"/>
    <col min="8194" max="8194" width="30.7265625" style="274" customWidth="1"/>
    <col min="8195" max="8195" width="26.26953125" style="274" customWidth="1"/>
    <col min="8196" max="8196" width="14.1796875" style="274" customWidth="1"/>
    <col min="8197" max="8197" width="17" style="274" customWidth="1"/>
    <col min="8198" max="8198" width="14" style="274" customWidth="1"/>
    <col min="8199" max="8199" width="18.453125" style="274" customWidth="1"/>
    <col min="8200" max="8448" width="8.81640625" style="274"/>
    <col min="8449" max="8449" width="3.26953125" style="274" customWidth="1"/>
    <col min="8450" max="8450" width="30.7265625" style="274" customWidth="1"/>
    <col min="8451" max="8451" width="26.26953125" style="274" customWidth="1"/>
    <col min="8452" max="8452" width="14.1796875" style="274" customWidth="1"/>
    <col min="8453" max="8453" width="17" style="274" customWidth="1"/>
    <col min="8454" max="8454" width="14" style="274" customWidth="1"/>
    <col min="8455" max="8455" width="18.453125" style="274" customWidth="1"/>
    <col min="8456" max="8704" width="8.81640625" style="274"/>
    <col min="8705" max="8705" width="3.26953125" style="274" customWidth="1"/>
    <col min="8706" max="8706" width="30.7265625" style="274" customWidth="1"/>
    <col min="8707" max="8707" width="26.26953125" style="274" customWidth="1"/>
    <col min="8708" max="8708" width="14.1796875" style="274" customWidth="1"/>
    <col min="8709" max="8709" width="17" style="274" customWidth="1"/>
    <col min="8710" max="8710" width="14" style="274" customWidth="1"/>
    <col min="8711" max="8711" width="18.453125" style="274" customWidth="1"/>
    <col min="8712" max="8960" width="8.81640625" style="274"/>
    <col min="8961" max="8961" width="3.26953125" style="274" customWidth="1"/>
    <col min="8962" max="8962" width="30.7265625" style="274" customWidth="1"/>
    <col min="8963" max="8963" width="26.26953125" style="274" customWidth="1"/>
    <col min="8964" max="8964" width="14.1796875" style="274" customWidth="1"/>
    <col min="8965" max="8965" width="17" style="274" customWidth="1"/>
    <col min="8966" max="8966" width="14" style="274" customWidth="1"/>
    <col min="8967" max="8967" width="18.453125" style="274" customWidth="1"/>
    <col min="8968" max="9216" width="8.81640625" style="274"/>
    <col min="9217" max="9217" width="3.26953125" style="274" customWidth="1"/>
    <col min="9218" max="9218" width="30.7265625" style="274" customWidth="1"/>
    <col min="9219" max="9219" width="26.26953125" style="274" customWidth="1"/>
    <col min="9220" max="9220" width="14.1796875" style="274" customWidth="1"/>
    <col min="9221" max="9221" width="17" style="274" customWidth="1"/>
    <col min="9222" max="9222" width="14" style="274" customWidth="1"/>
    <col min="9223" max="9223" width="18.453125" style="274" customWidth="1"/>
    <col min="9224" max="9472" width="8.81640625" style="274"/>
    <col min="9473" max="9473" width="3.26953125" style="274" customWidth="1"/>
    <col min="9474" max="9474" width="30.7265625" style="274" customWidth="1"/>
    <col min="9475" max="9475" width="26.26953125" style="274" customWidth="1"/>
    <col min="9476" max="9476" width="14.1796875" style="274" customWidth="1"/>
    <col min="9477" max="9477" width="17" style="274" customWidth="1"/>
    <col min="9478" max="9478" width="14" style="274" customWidth="1"/>
    <col min="9479" max="9479" width="18.453125" style="274" customWidth="1"/>
    <col min="9480" max="9728" width="8.81640625" style="274"/>
    <col min="9729" max="9729" width="3.26953125" style="274" customWidth="1"/>
    <col min="9730" max="9730" width="30.7265625" style="274" customWidth="1"/>
    <col min="9731" max="9731" width="26.26953125" style="274" customWidth="1"/>
    <col min="9732" max="9732" width="14.1796875" style="274" customWidth="1"/>
    <col min="9733" max="9733" width="17" style="274" customWidth="1"/>
    <col min="9734" max="9734" width="14" style="274" customWidth="1"/>
    <col min="9735" max="9735" width="18.453125" style="274" customWidth="1"/>
    <col min="9736" max="9984" width="8.81640625" style="274"/>
    <col min="9985" max="9985" width="3.26953125" style="274" customWidth="1"/>
    <col min="9986" max="9986" width="30.7265625" style="274" customWidth="1"/>
    <col min="9987" max="9987" width="26.26953125" style="274" customWidth="1"/>
    <col min="9988" max="9988" width="14.1796875" style="274" customWidth="1"/>
    <col min="9989" max="9989" width="17" style="274" customWidth="1"/>
    <col min="9990" max="9990" width="14" style="274" customWidth="1"/>
    <col min="9991" max="9991" width="18.453125" style="274" customWidth="1"/>
    <col min="9992" max="10240" width="8.81640625" style="274"/>
    <col min="10241" max="10241" width="3.26953125" style="274" customWidth="1"/>
    <col min="10242" max="10242" width="30.7265625" style="274" customWidth="1"/>
    <col min="10243" max="10243" width="26.26953125" style="274" customWidth="1"/>
    <col min="10244" max="10244" width="14.1796875" style="274" customWidth="1"/>
    <col min="10245" max="10245" width="17" style="274" customWidth="1"/>
    <col min="10246" max="10246" width="14" style="274" customWidth="1"/>
    <col min="10247" max="10247" width="18.453125" style="274" customWidth="1"/>
    <col min="10248" max="10496" width="8.81640625" style="274"/>
    <col min="10497" max="10497" width="3.26953125" style="274" customWidth="1"/>
    <col min="10498" max="10498" width="30.7265625" style="274" customWidth="1"/>
    <col min="10499" max="10499" width="26.26953125" style="274" customWidth="1"/>
    <col min="10500" max="10500" width="14.1796875" style="274" customWidth="1"/>
    <col min="10501" max="10501" width="17" style="274" customWidth="1"/>
    <col min="10502" max="10502" width="14" style="274" customWidth="1"/>
    <col min="10503" max="10503" width="18.453125" style="274" customWidth="1"/>
    <col min="10504" max="10752" width="8.81640625" style="274"/>
    <col min="10753" max="10753" width="3.26953125" style="274" customWidth="1"/>
    <col min="10754" max="10754" width="30.7265625" style="274" customWidth="1"/>
    <col min="10755" max="10755" width="26.26953125" style="274" customWidth="1"/>
    <col min="10756" max="10756" width="14.1796875" style="274" customWidth="1"/>
    <col min="10757" max="10757" width="17" style="274" customWidth="1"/>
    <col min="10758" max="10758" width="14" style="274" customWidth="1"/>
    <col min="10759" max="10759" width="18.453125" style="274" customWidth="1"/>
    <col min="10760" max="11008" width="8.81640625" style="274"/>
    <col min="11009" max="11009" width="3.26953125" style="274" customWidth="1"/>
    <col min="11010" max="11010" width="30.7265625" style="274" customWidth="1"/>
    <col min="11011" max="11011" width="26.26953125" style="274" customWidth="1"/>
    <col min="11012" max="11012" width="14.1796875" style="274" customWidth="1"/>
    <col min="11013" max="11013" width="17" style="274" customWidth="1"/>
    <col min="11014" max="11014" width="14" style="274" customWidth="1"/>
    <col min="11015" max="11015" width="18.453125" style="274" customWidth="1"/>
    <col min="11016" max="11264" width="8.81640625" style="274"/>
    <col min="11265" max="11265" width="3.26953125" style="274" customWidth="1"/>
    <col min="11266" max="11266" width="30.7265625" style="274" customWidth="1"/>
    <col min="11267" max="11267" width="26.26953125" style="274" customWidth="1"/>
    <col min="11268" max="11268" width="14.1796875" style="274" customWidth="1"/>
    <col min="11269" max="11269" width="17" style="274" customWidth="1"/>
    <col min="11270" max="11270" width="14" style="274" customWidth="1"/>
    <col min="11271" max="11271" width="18.453125" style="274" customWidth="1"/>
    <col min="11272" max="11520" width="8.81640625" style="274"/>
    <col min="11521" max="11521" width="3.26953125" style="274" customWidth="1"/>
    <col min="11522" max="11522" width="30.7265625" style="274" customWidth="1"/>
    <col min="11523" max="11523" width="26.26953125" style="274" customWidth="1"/>
    <col min="11524" max="11524" width="14.1796875" style="274" customWidth="1"/>
    <col min="11525" max="11525" width="17" style="274" customWidth="1"/>
    <col min="11526" max="11526" width="14" style="274" customWidth="1"/>
    <col min="11527" max="11527" width="18.453125" style="274" customWidth="1"/>
    <col min="11528" max="11776" width="8.81640625" style="274"/>
    <col min="11777" max="11777" width="3.26953125" style="274" customWidth="1"/>
    <col min="11778" max="11778" width="30.7265625" style="274" customWidth="1"/>
    <col min="11779" max="11779" width="26.26953125" style="274" customWidth="1"/>
    <col min="11780" max="11780" width="14.1796875" style="274" customWidth="1"/>
    <col min="11781" max="11781" width="17" style="274" customWidth="1"/>
    <col min="11782" max="11782" width="14" style="274" customWidth="1"/>
    <col min="11783" max="11783" width="18.453125" style="274" customWidth="1"/>
    <col min="11784" max="12032" width="8.81640625" style="274"/>
    <col min="12033" max="12033" width="3.26953125" style="274" customWidth="1"/>
    <col min="12034" max="12034" width="30.7265625" style="274" customWidth="1"/>
    <col min="12035" max="12035" width="26.26953125" style="274" customWidth="1"/>
    <col min="12036" max="12036" width="14.1796875" style="274" customWidth="1"/>
    <col min="12037" max="12037" width="17" style="274" customWidth="1"/>
    <col min="12038" max="12038" width="14" style="274" customWidth="1"/>
    <col min="12039" max="12039" width="18.453125" style="274" customWidth="1"/>
    <col min="12040" max="12288" width="8.81640625" style="274"/>
    <col min="12289" max="12289" width="3.26953125" style="274" customWidth="1"/>
    <col min="12290" max="12290" width="30.7265625" style="274" customWidth="1"/>
    <col min="12291" max="12291" width="26.26953125" style="274" customWidth="1"/>
    <col min="12292" max="12292" width="14.1796875" style="274" customWidth="1"/>
    <col min="12293" max="12293" width="17" style="274" customWidth="1"/>
    <col min="12294" max="12294" width="14" style="274" customWidth="1"/>
    <col min="12295" max="12295" width="18.453125" style="274" customWidth="1"/>
    <col min="12296" max="12544" width="8.81640625" style="274"/>
    <col min="12545" max="12545" width="3.26953125" style="274" customWidth="1"/>
    <col min="12546" max="12546" width="30.7265625" style="274" customWidth="1"/>
    <col min="12547" max="12547" width="26.26953125" style="274" customWidth="1"/>
    <col min="12548" max="12548" width="14.1796875" style="274" customWidth="1"/>
    <col min="12549" max="12549" width="17" style="274" customWidth="1"/>
    <col min="12550" max="12550" width="14" style="274" customWidth="1"/>
    <col min="12551" max="12551" width="18.453125" style="274" customWidth="1"/>
    <col min="12552" max="12800" width="8.81640625" style="274"/>
    <col min="12801" max="12801" width="3.26953125" style="274" customWidth="1"/>
    <col min="12802" max="12802" width="30.7265625" style="274" customWidth="1"/>
    <col min="12803" max="12803" width="26.26953125" style="274" customWidth="1"/>
    <col min="12804" max="12804" width="14.1796875" style="274" customWidth="1"/>
    <col min="12805" max="12805" width="17" style="274" customWidth="1"/>
    <col min="12806" max="12806" width="14" style="274" customWidth="1"/>
    <col min="12807" max="12807" width="18.453125" style="274" customWidth="1"/>
    <col min="12808" max="13056" width="8.81640625" style="274"/>
    <col min="13057" max="13057" width="3.26953125" style="274" customWidth="1"/>
    <col min="13058" max="13058" width="30.7265625" style="274" customWidth="1"/>
    <col min="13059" max="13059" width="26.26953125" style="274" customWidth="1"/>
    <col min="13060" max="13060" width="14.1796875" style="274" customWidth="1"/>
    <col min="13061" max="13061" width="17" style="274" customWidth="1"/>
    <col min="13062" max="13062" width="14" style="274" customWidth="1"/>
    <col min="13063" max="13063" width="18.453125" style="274" customWidth="1"/>
    <col min="13064" max="13312" width="8.81640625" style="274"/>
    <col min="13313" max="13313" width="3.26953125" style="274" customWidth="1"/>
    <col min="13314" max="13314" width="30.7265625" style="274" customWidth="1"/>
    <col min="13315" max="13315" width="26.26953125" style="274" customWidth="1"/>
    <col min="13316" max="13316" width="14.1796875" style="274" customWidth="1"/>
    <col min="13317" max="13317" width="17" style="274" customWidth="1"/>
    <col min="13318" max="13318" width="14" style="274" customWidth="1"/>
    <col min="13319" max="13319" width="18.453125" style="274" customWidth="1"/>
    <col min="13320" max="13568" width="8.81640625" style="274"/>
    <col min="13569" max="13569" width="3.26953125" style="274" customWidth="1"/>
    <col min="13570" max="13570" width="30.7265625" style="274" customWidth="1"/>
    <col min="13571" max="13571" width="26.26953125" style="274" customWidth="1"/>
    <col min="13572" max="13572" width="14.1796875" style="274" customWidth="1"/>
    <col min="13573" max="13573" width="17" style="274" customWidth="1"/>
    <col min="13574" max="13574" width="14" style="274" customWidth="1"/>
    <col min="13575" max="13575" width="18.453125" style="274" customWidth="1"/>
    <col min="13576" max="13824" width="8.81640625" style="274"/>
    <col min="13825" max="13825" width="3.26953125" style="274" customWidth="1"/>
    <col min="13826" max="13826" width="30.7265625" style="274" customWidth="1"/>
    <col min="13827" max="13827" width="26.26953125" style="274" customWidth="1"/>
    <col min="13828" max="13828" width="14.1796875" style="274" customWidth="1"/>
    <col min="13829" max="13829" width="17" style="274" customWidth="1"/>
    <col min="13830" max="13830" width="14" style="274" customWidth="1"/>
    <col min="13831" max="13831" width="18.453125" style="274" customWidth="1"/>
    <col min="13832" max="14080" width="8.81640625" style="274"/>
    <col min="14081" max="14081" width="3.26953125" style="274" customWidth="1"/>
    <col min="14082" max="14082" width="30.7265625" style="274" customWidth="1"/>
    <col min="14083" max="14083" width="26.26953125" style="274" customWidth="1"/>
    <col min="14084" max="14084" width="14.1796875" style="274" customWidth="1"/>
    <col min="14085" max="14085" width="17" style="274" customWidth="1"/>
    <col min="14086" max="14086" width="14" style="274" customWidth="1"/>
    <col min="14087" max="14087" width="18.453125" style="274" customWidth="1"/>
    <col min="14088" max="14336" width="8.81640625" style="274"/>
    <col min="14337" max="14337" width="3.26953125" style="274" customWidth="1"/>
    <col min="14338" max="14338" width="30.7265625" style="274" customWidth="1"/>
    <col min="14339" max="14339" width="26.26953125" style="274" customWidth="1"/>
    <col min="14340" max="14340" width="14.1796875" style="274" customWidth="1"/>
    <col min="14341" max="14341" width="17" style="274" customWidth="1"/>
    <col min="14342" max="14342" width="14" style="274" customWidth="1"/>
    <col min="14343" max="14343" width="18.453125" style="274" customWidth="1"/>
    <col min="14344" max="14592" width="8.81640625" style="274"/>
    <col min="14593" max="14593" width="3.26953125" style="274" customWidth="1"/>
    <col min="14594" max="14594" width="30.7265625" style="274" customWidth="1"/>
    <col min="14595" max="14595" width="26.26953125" style="274" customWidth="1"/>
    <col min="14596" max="14596" width="14.1796875" style="274" customWidth="1"/>
    <col min="14597" max="14597" width="17" style="274" customWidth="1"/>
    <col min="14598" max="14598" width="14" style="274" customWidth="1"/>
    <col min="14599" max="14599" width="18.453125" style="274" customWidth="1"/>
    <col min="14600" max="14848" width="8.81640625" style="274"/>
    <col min="14849" max="14849" width="3.26953125" style="274" customWidth="1"/>
    <col min="14850" max="14850" width="30.7265625" style="274" customWidth="1"/>
    <col min="14851" max="14851" width="26.26953125" style="274" customWidth="1"/>
    <col min="14852" max="14852" width="14.1796875" style="274" customWidth="1"/>
    <col min="14853" max="14853" width="17" style="274" customWidth="1"/>
    <col min="14854" max="14854" width="14" style="274" customWidth="1"/>
    <col min="14855" max="14855" width="18.453125" style="274" customWidth="1"/>
    <col min="14856" max="15104" width="8.81640625" style="274"/>
    <col min="15105" max="15105" width="3.26953125" style="274" customWidth="1"/>
    <col min="15106" max="15106" width="30.7265625" style="274" customWidth="1"/>
    <col min="15107" max="15107" width="26.26953125" style="274" customWidth="1"/>
    <col min="15108" max="15108" width="14.1796875" style="274" customWidth="1"/>
    <col min="15109" max="15109" width="17" style="274" customWidth="1"/>
    <col min="15110" max="15110" width="14" style="274" customWidth="1"/>
    <col min="15111" max="15111" width="18.453125" style="274" customWidth="1"/>
    <col min="15112" max="15360" width="8.81640625" style="274"/>
    <col min="15361" max="15361" width="3.26953125" style="274" customWidth="1"/>
    <col min="15362" max="15362" width="30.7265625" style="274" customWidth="1"/>
    <col min="15363" max="15363" width="26.26953125" style="274" customWidth="1"/>
    <col min="15364" max="15364" width="14.1796875" style="274" customWidth="1"/>
    <col min="15365" max="15365" width="17" style="274" customWidth="1"/>
    <col min="15366" max="15366" width="14" style="274" customWidth="1"/>
    <col min="15367" max="15367" width="18.453125" style="274" customWidth="1"/>
    <col min="15368" max="15616" width="8.81640625" style="274"/>
    <col min="15617" max="15617" width="3.26953125" style="274" customWidth="1"/>
    <col min="15618" max="15618" width="30.7265625" style="274" customWidth="1"/>
    <col min="15619" max="15619" width="26.26953125" style="274" customWidth="1"/>
    <col min="15620" max="15620" width="14.1796875" style="274" customWidth="1"/>
    <col min="15621" max="15621" width="17" style="274" customWidth="1"/>
    <col min="15622" max="15622" width="14" style="274" customWidth="1"/>
    <col min="15623" max="15623" width="18.453125" style="274" customWidth="1"/>
    <col min="15624" max="15872" width="8.81640625" style="274"/>
    <col min="15873" max="15873" width="3.26953125" style="274" customWidth="1"/>
    <col min="15874" max="15874" width="30.7265625" style="274" customWidth="1"/>
    <col min="15875" max="15875" width="26.26953125" style="274" customWidth="1"/>
    <col min="15876" max="15876" width="14.1796875" style="274" customWidth="1"/>
    <col min="15877" max="15877" width="17" style="274" customWidth="1"/>
    <col min="15878" max="15878" width="14" style="274" customWidth="1"/>
    <col min="15879" max="15879" width="18.453125" style="274" customWidth="1"/>
    <col min="15880" max="16128" width="8.81640625" style="274"/>
    <col min="16129" max="16129" width="3.26953125" style="274" customWidth="1"/>
    <col min="16130" max="16130" width="30.7265625" style="274" customWidth="1"/>
    <col min="16131" max="16131" width="26.26953125" style="274" customWidth="1"/>
    <col min="16132" max="16132" width="14.1796875" style="274" customWidth="1"/>
    <col min="16133" max="16133" width="17" style="274" customWidth="1"/>
    <col min="16134" max="16134" width="14" style="274" customWidth="1"/>
    <col min="16135" max="16135" width="18.453125" style="274" customWidth="1"/>
    <col min="16136" max="16384" width="8.81640625" style="274"/>
  </cols>
  <sheetData>
    <row r="1" spans="1:8" ht="15.5" x14ac:dyDescent="0.35">
      <c r="A1" s="592" t="s">
        <v>375</v>
      </c>
      <c r="B1" s="592"/>
      <c r="C1" s="592"/>
      <c r="D1" s="592"/>
      <c r="E1" s="592"/>
      <c r="F1" s="592"/>
      <c r="G1" s="592"/>
      <c r="H1" s="268"/>
    </row>
    <row r="2" spans="1:8" ht="15.5" x14ac:dyDescent="0.35">
      <c r="A2" s="208"/>
      <c r="B2" s="208"/>
      <c r="C2" s="208"/>
      <c r="D2" s="208"/>
      <c r="E2" s="208"/>
      <c r="F2" s="208"/>
      <c r="G2" s="208"/>
      <c r="H2" s="208"/>
    </row>
    <row r="3" spans="1:8" ht="15.5" x14ac:dyDescent="0.35">
      <c r="A3" s="589" t="s">
        <v>311</v>
      </c>
      <c r="B3" s="589"/>
      <c r="C3" s="266" t="e">
        <f>+'EE No Pay Item CONTRACTOR'!C6</f>
        <v>#REF!</v>
      </c>
      <c r="D3" s="210" t="s">
        <v>312</v>
      </c>
      <c r="E3" s="266" t="e">
        <f>+'EE No Pay Item CONTRACTOR'!E6</f>
        <v>#REF!</v>
      </c>
      <c r="F3" s="210" t="s">
        <v>313</v>
      </c>
      <c r="G3" s="221" t="e">
        <f>+'EE No Pay Item CONTRACTOR'!G6</f>
        <v>#REF!</v>
      </c>
      <c r="H3" s="203"/>
    </row>
    <row r="4" spans="1:8" ht="15.5" x14ac:dyDescent="0.35">
      <c r="A4" s="589" t="s">
        <v>314</v>
      </c>
      <c r="B4" s="589"/>
      <c r="C4" s="617" t="e">
        <f>+'EE No Pay Item CONTRACTOR'!C7</f>
        <v>#REF!</v>
      </c>
      <c r="D4" s="617"/>
      <c r="E4" s="617"/>
      <c r="F4" s="617"/>
      <c r="G4" s="617"/>
      <c r="H4" s="203"/>
    </row>
    <row r="5" spans="1:8" ht="15.5" x14ac:dyDescent="0.35">
      <c r="A5" s="589" t="s">
        <v>315</v>
      </c>
      <c r="B5" s="589"/>
      <c r="C5" s="618" t="e">
        <f>+'EE No Pay Item CONTRACTOR'!C8</f>
        <v>#REF!</v>
      </c>
      <c r="D5" s="618"/>
      <c r="E5" s="618"/>
      <c r="F5" s="618"/>
      <c r="G5" s="618"/>
      <c r="H5" s="203"/>
    </row>
    <row r="6" spans="1:8" ht="15.5" x14ac:dyDescent="0.35">
      <c r="A6" s="589" t="s">
        <v>316</v>
      </c>
      <c r="B6" s="589"/>
      <c r="C6" s="618" t="e">
        <f>+'EE No Pay Item CONTRACTOR'!C9</f>
        <v>#REF!</v>
      </c>
      <c r="D6" s="618"/>
      <c r="E6" s="618"/>
      <c r="F6" s="618"/>
      <c r="G6" s="618"/>
      <c r="H6" s="203"/>
    </row>
    <row r="7" spans="1:8" ht="15.5" x14ac:dyDescent="0.35">
      <c r="A7" s="589" t="s">
        <v>317</v>
      </c>
      <c r="B7" s="589"/>
      <c r="C7" s="618" t="e">
        <f>+'EE No Pay Item CONTRACTOR'!C10</f>
        <v>#REF!</v>
      </c>
      <c r="D7" s="618"/>
      <c r="E7" s="618"/>
      <c r="F7" s="618"/>
      <c r="G7" s="618"/>
      <c r="H7" s="203"/>
    </row>
    <row r="8" spans="1:8" ht="15.5" x14ac:dyDescent="0.35">
      <c r="A8" s="599" t="s">
        <v>376</v>
      </c>
      <c r="B8" s="599"/>
      <c r="C8" s="599"/>
      <c r="D8" s="599"/>
      <c r="E8" s="599"/>
      <c r="F8" s="599"/>
      <c r="G8" s="599"/>
      <c r="H8" s="203"/>
    </row>
    <row r="9" spans="1:8" ht="15.5" x14ac:dyDescent="0.35">
      <c r="A9" s="210"/>
      <c r="B9" s="203"/>
      <c r="C9" s="203"/>
      <c r="D9" s="203"/>
      <c r="E9" s="203"/>
      <c r="F9" s="203"/>
      <c r="G9" s="203"/>
      <c r="H9" s="203"/>
    </row>
    <row r="10" spans="1:8" ht="15.5" x14ac:dyDescent="0.35">
      <c r="A10" s="601" t="s">
        <v>379</v>
      </c>
      <c r="B10" s="601"/>
      <c r="C10" s="602"/>
      <c r="D10" s="602"/>
      <c r="E10" s="602"/>
      <c r="F10" s="602"/>
      <c r="G10" s="602"/>
      <c r="H10" s="203"/>
    </row>
    <row r="11" spans="1:8" ht="15.5" x14ac:dyDescent="0.35">
      <c r="A11" s="203"/>
      <c r="B11" s="203"/>
      <c r="C11" s="207"/>
      <c r="D11" s="207"/>
      <c r="E11" s="207"/>
      <c r="F11" s="207"/>
      <c r="G11" s="207"/>
      <c r="H11" s="203"/>
    </row>
    <row r="12" spans="1:8" ht="15.5" x14ac:dyDescent="0.35">
      <c r="A12" s="203" t="s">
        <v>326</v>
      </c>
      <c r="B12" s="203" t="s">
        <v>380</v>
      </c>
      <c r="C12" s="207"/>
      <c r="D12" s="207"/>
      <c r="E12" s="207"/>
      <c r="F12" s="207"/>
      <c r="G12" s="203"/>
      <c r="H12" s="203"/>
    </row>
    <row r="13" spans="1:8" ht="15.5" x14ac:dyDescent="0.35">
      <c r="A13" s="203"/>
      <c r="B13" s="203"/>
      <c r="C13" s="207"/>
      <c r="D13" s="207"/>
      <c r="E13" s="207"/>
      <c r="F13" s="207"/>
      <c r="G13" s="203"/>
      <c r="H13" s="203"/>
    </row>
    <row r="14" spans="1:8" ht="31" x14ac:dyDescent="0.25">
      <c r="A14" s="603" t="s">
        <v>381</v>
      </c>
      <c r="B14" s="603"/>
      <c r="C14" s="229" t="s">
        <v>382</v>
      </c>
      <c r="D14" s="229" t="s">
        <v>340</v>
      </c>
      <c r="E14" s="229" t="s">
        <v>383</v>
      </c>
      <c r="F14" s="229" t="s">
        <v>384</v>
      </c>
      <c r="G14" s="229" t="s">
        <v>385</v>
      </c>
      <c r="H14" s="230"/>
    </row>
    <row r="15" spans="1:8" ht="15.5" x14ac:dyDescent="0.35">
      <c r="A15" s="600"/>
      <c r="B15" s="600"/>
      <c r="C15" s="231"/>
      <c r="D15" s="232"/>
      <c r="E15" s="273"/>
      <c r="F15" s="251"/>
      <c r="G15" s="235">
        <f>E15*F15</f>
        <v>0</v>
      </c>
      <c r="H15" s="203"/>
    </row>
    <row r="16" spans="1:8" ht="15.5" x14ac:dyDescent="0.35">
      <c r="A16" s="600"/>
      <c r="B16" s="600"/>
      <c r="C16" s="231"/>
      <c r="D16" s="232"/>
      <c r="E16" s="273"/>
      <c r="F16" s="251"/>
      <c r="G16" s="235">
        <f t="shared" ref="G16:G23" si="0">E16*F16</f>
        <v>0</v>
      </c>
      <c r="H16" s="203"/>
    </row>
    <row r="17" spans="1:8" ht="15.5" x14ac:dyDescent="0.35">
      <c r="A17" s="600"/>
      <c r="B17" s="600"/>
      <c r="C17" s="231"/>
      <c r="D17" s="232"/>
      <c r="E17" s="273"/>
      <c r="F17" s="251"/>
      <c r="G17" s="235">
        <f t="shared" si="0"/>
        <v>0</v>
      </c>
      <c r="H17" s="203"/>
    </row>
    <row r="18" spans="1:8" ht="15.5" x14ac:dyDescent="0.35">
      <c r="A18" s="600"/>
      <c r="B18" s="600"/>
      <c r="C18" s="231"/>
      <c r="D18" s="232"/>
      <c r="E18" s="273"/>
      <c r="F18" s="251"/>
      <c r="G18" s="235">
        <f t="shared" si="0"/>
        <v>0</v>
      </c>
      <c r="H18" s="203"/>
    </row>
    <row r="19" spans="1:8" ht="15.5" x14ac:dyDescent="0.35">
      <c r="A19" s="600" t="s">
        <v>281</v>
      </c>
      <c r="B19" s="600"/>
      <c r="C19" s="231"/>
      <c r="D19" s="232" t="s">
        <v>281</v>
      </c>
      <c r="E19" s="273"/>
      <c r="F19" s="251"/>
      <c r="G19" s="235">
        <f t="shared" si="0"/>
        <v>0</v>
      </c>
      <c r="H19" s="203"/>
    </row>
    <row r="20" spans="1:8" ht="15.5" x14ac:dyDescent="0.35">
      <c r="A20" s="600" t="s">
        <v>281</v>
      </c>
      <c r="B20" s="600"/>
      <c r="C20" s="231"/>
      <c r="D20" s="232" t="s">
        <v>281</v>
      </c>
      <c r="E20" s="273"/>
      <c r="F20" s="251"/>
      <c r="G20" s="235">
        <f t="shared" si="0"/>
        <v>0</v>
      </c>
      <c r="H20" s="203"/>
    </row>
    <row r="21" spans="1:8" ht="15.5" x14ac:dyDescent="0.35">
      <c r="A21" s="600" t="s">
        <v>281</v>
      </c>
      <c r="B21" s="600"/>
      <c r="C21" s="231"/>
      <c r="D21" s="232" t="s">
        <v>281</v>
      </c>
      <c r="E21" s="273"/>
      <c r="F21" s="251"/>
      <c r="G21" s="235">
        <f t="shared" si="0"/>
        <v>0</v>
      </c>
      <c r="H21" s="203"/>
    </row>
    <row r="22" spans="1:8" ht="15.5" x14ac:dyDescent="0.35">
      <c r="A22" s="600" t="s">
        <v>281</v>
      </c>
      <c r="B22" s="600"/>
      <c r="C22" s="231"/>
      <c r="D22" s="232" t="s">
        <v>281</v>
      </c>
      <c r="E22" s="273"/>
      <c r="F22" s="251"/>
      <c r="G22" s="235">
        <f t="shared" si="0"/>
        <v>0</v>
      </c>
      <c r="H22" s="203"/>
    </row>
    <row r="23" spans="1:8" ht="15.5" x14ac:dyDescent="0.35">
      <c r="A23" s="600" t="s">
        <v>281</v>
      </c>
      <c r="B23" s="600"/>
      <c r="C23" s="231"/>
      <c r="D23" s="232" t="s">
        <v>281</v>
      </c>
      <c r="E23" s="273"/>
      <c r="F23" s="251"/>
      <c r="G23" s="235">
        <f t="shared" si="0"/>
        <v>0</v>
      </c>
      <c r="H23" s="203"/>
    </row>
    <row r="24" spans="1:8" ht="15.5" x14ac:dyDescent="0.35">
      <c r="A24" s="608" t="s">
        <v>281</v>
      </c>
      <c r="B24" s="608"/>
      <c r="C24" s="207"/>
      <c r="D24" s="207"/>
      <c r="E24" s="207"/>
      <c r="F24" s="207"/>
      <c r="G24" s="203"/>
      <c r="H24" s="203"/>
    </row>
    <row r="25" spans="1:8" ht="15.5" x14ac:dyDescent="0.35">
      <c r="A25" s="203"/>
      <c r="B25" s="203"/>
      <c r="C25" s="207"/>
      <c r="D25" s="207"/>
      <c r="E25" s="207"/>
      <c r="F25" s="207"/>
      <c r="G25" s="207"/>
      <c r="H25" s="203"/>
    </row>
    <row r="26" spans="1:8" ht="15.5" x14ac:dyDescent="0.35">
      <c r="A26" s="203"/>
      <c r="B26" s="203"/>
      <c r="C26" s="207"/>
      <c r="D26" s="207"/>
      <c r="E26" s="207"/>
      <c r="F26" s="237" t="s">
        <v>378</v>
      </c>
      <c r="G26" s="238">
        <f>SUM(G15:G23)</f>
        <v>0</v>
      </c>
      <c r="H26" s="203"/>
    </row>
    <row r="27" spans="1:8" ht="15.5" x14ac:dyDescent="0.35">
      <c r="A27" s="203"/>
      <c r="B27" s="203"/>
      <c r="C27" s="207"/>
      <c r="D27" s="207"/>
      <c r="E27" s="207"/>
      <c r="F27" s="207"/>
      <c r="G27" s="207"/>
      <c r="H27" s="203"/>
    </row>
    <row r="28" spans="1:8" ht="15.5" x14ac:dyDescent="0.35">
      <c r="A28" s="203"/>
      <c r="B28" s="203" t="s">
        <v>386</v>
      </c>
      <c r="C28" s="207"/>
      <c r="D28" s="207"/>
      <c r="E28" s="207"/>
      <c r="F28" s="207"/>
      <c r="G28" s="207"/>
      <c r="H28" s="203"/>
    </row>
    <row r="29" spans="1:8" ht="15.5" x14ac:dyDescent="0.35">
      <c r="A29" s="203"/>
      <c r="B29" s="619"/>
      <c r="C29" s="620"/>
      <c r="D29" s="620"/>
      <c r="E29" s="620"/>
      <c r="F29" s="620"/>
      <c r="G29" s="621"/>
      <c r="H29" s="203"/>
    </row>
    <row r="30" spans="1:8" ht="15.5" x14ac:dyDescent="0.35">
      <c r="A30" s="203"/>
      <c r="B30" s="622"/>
      <c r="C30" s="623"/>
      <c r="D30" s="623"/>
      <c r="E30" s="623"/>
      <c r="F30" s="623"/>
      <c r="G30" s="624"/>
      <c r="H30" s="203"/>
    </row>
    <row r="31" spans="1:8" ht="15.5" x14ac:dyDescent="0.35">
      <c r="A31" s="203"/>
      <c r="B31" s="622"/>
      <c r="C31" s="623"/>
      <c r="D31" s="623"/>
      <c r="E31" s="623"/>
      <c r="F31" s="623"/>
      <c r="G31" s="624"/>
      <c r="H31" s="203"/>
    </row>
    <row r="32" spans="1:8" ht="15.5" x14ac:dyDescent="0.35">
      <c r="A32" s="203"/>
      <c r="B32" s="622"/>
      <c r="C32" s="623"/>
      <c r="D32" s="623"/>
      <c r="E32" s="623"/>
      <c r="F32" s="623"/>
      <c r="G32" s="624"/>
      <c r="H32" s="203"/>
    </row>
    <row r="33" spans="1:8" ht="15.5" x14ac:dyDescent="0.35">
      <c r="A33" s="203"/>
      <c r="B33" s="625"/>
      <c r="C33" s="626"/>
      <c r="D33" s="626"/>
      <c r="E33" s="626"/>
      <c r="F33" s="626"/>
      <c r="G33" s="627"/>
      <c r="H33" s="203"/>
    </row>
    <row r="34" spans="1:8" ht="15.5" x14ac:dyDescent="0.35">
      <c r="A34" s="203"/>
      <c r="B34" s="203"/>
      <c r="C34" s="207"/>
      <c r="D34" s="207"/>
      <c r="E34" s="207"/>
      <c r="F34" s="207"/>
      <c r="G34" s="207"/>
      <c r="H34" s="203"/>
    </row>
    <row r="35" spans="1:8" ht="15.5" x14ac:dyDescent="0.35">
      <c r="A35" s="203"/>
      <c r="B35" s="203"/>
      <c r="C35" s="207"/>
      <c r="D35" s="207"/>
      <c r="E35" s="207"/>
      <c r="F35" s="207"/>
      <c r="G35" s="207"/>
      <c r="H35" s="203"/>
    </row>
    <row r="36" spans="1:8" ht="15.5" x14ac:dyDescent="0.35">
      <c r="A36" s="203"/>
      <c r="B36" s="203"/>
      <c r="C36" s="207"/>
      <c r="D36" s="207"/>
      <c r="E36" s="207"/>
      <c r="F36" s="207"/>
      <c r="G36" s="207"/>
      <c r="H36" s="203"/>
    </row>
    <row r="37" spans="1:8" ht="15.5" x14ac:dyDescent="0.35">
      <c r="A37" s="203"/>
      <c r="B37" s="203"/>
      <c r="C37" s="207"/>
      <c r="D37" s="207"/>
      <c r="E37" s="207"/>
      <c r="F37" s="207"/>
      <c r="G37" s="207"/>
      <c r="H37" s="203"/>
    </row>
    <row r="38" spans="1:8" ht="15.5" x14ac:dyDescent="0.35">
      <c r="A38" s="203"/>
      <c r="B38" s="203"/>
      <c r="C38" s="207"/>
      <c r="D38" s="207"/>
      <c r="E38" s="207"/>
      <c r="F38" s="207"/>
      <c r="G38" s="207"/>
      <c r="H38" s="203"/>
    </row>
    <row r="39" spans="1:8" ht="15.5" x14ac:dyDescent="0.35">
      <c r="A39" s="203"/>
      <c r="B39" s="203"/>
      <c r="C39" s="207"/>
      <c r="D39" s="207"/>
      <c r="E39" s="207"/>
      <c r="F39" s="207"/>
      <c r="G39" s="207"/>
      <c r="H39" s="203"/>
    </row>
    <row r="40" spans="1:8" ht="15.5" x14ac:dyDescent="0.35">
      <c r="A40" s="203"/>
      <c r="B40" s="203"/>
      <c r="C40" s="207"/>
      <c r="D40" s="207"/>
      <c r="E40" s="207"/>
      <c r="F40" s="207"/>
      <c r="G40" s="207"/>
      <c r="H40" s="203"/>
    </row>
    <row r="41" spans="1:8" ht="15.5" x14ac:dyDescent="0.35">
      <c r="A41" s="203"/>
      <c r="B41" s="203"/>
      <c r="C41" s="207"/>
      <c r="D41" s="207"/>
      <c r="E41" s="207"/>
      <c r="F41" s="207"/>
      <c r="G41" s="207"/>
      <c r="H41" s="203"/>
    </row>
    <row r="42" spans="1:8" ht="15.5" x14ac:dyDescent="0.35">
      <c r="A42" s="203"/>
      <c r="B42" s="203"/>
      <c r="C42" s="207"/>
      <c r="D42" s="207"/>
      <c r="E42" s="207"/>
      <c r="F42" s="207"/>
      <c r="G42" s="207"/>
      <c r="H42" s="203"/>
    </row>
    <row r="43" spans="1:8" ht="15.5" x14ac:dyDescent="0.35">
      <c r="A43" s="203"/>
      <c r="B43" s="203"/>
      <c r="C43" s="207"/>
      <c r="D43" s="207"/>
      <c r="E43" s="207"/>
      <c r="F43" s="207"/>
      <c r="G43" s="207"/>
      <c r="H43" s="203"/>
    </row>
    <row r="44" spans="1:8" ht="15.5" x14ac:dyDescent="0.35">
      <c r="A44" s="203"/>
      <c r="B44" s="203"/>
      <c r="C44" s="207"/>
      <c r="D44" s="207"/>
      <c r="E44" s="207"/>
      <c r="F44" s="207"/>
      <c r="G44" s="207"/>
      <c r="H44" s="203"/>
    </row>
    <row r="45" spans="1:8" ht="15.5" x14ac:dyDescent="0.35">
      <c r="A45" s="203"/>
      <c r="B45" s="203"/>
      <c r="C45" s="207"/>
      <c r="D45" s="207"/>
      <c r="E45" s="207"/>
      <c r="F45" s="207"/>
      <c r="G45" s="207"/>
      <c r="H45" s="203"/>
    </row>
    <row r="46" spans="1:8" ht="15.5" x14ac:dyDescent="0.35">
      <c r="A46" s="203"/>
      <c r="B46" s="203"/>
      <c r="C46" s="207"/>
      <c r="D46" s="207"/>
      <c r="E46" s="207"/>
      <c r="F46" s="207"/>
      <c r="G46" s="207"/>
      <c r="H46" s="203"/>
    </row>
    <row r="47" spans="1:8" ht="15.5" x14ac:dyDescent="0.35">
      <c r="A47" s="203"/>
      <c r="B47" s="203"/>
      <c r="C47" s="207"/>
      <c r="D47" s="207"/>
      <c r="E47" s="207"/>
      <c r="F47" s="207"/>
      <c r="G47" s="207"/>
      <c r="H47" s="203"/>
    </row>
    <row r="48" spans="1:8" ht="15.5" x14ac:dyDescent="0.35">
      <c r="A48" s="203"/>
      <c r="B48" s="203"/>
      <c r="C48" s="207"/>
      <c r="D48" s="207"/>
      <c r="E48" s="207"/>
      <c r="F48" s="207"/>
      <c r="G48" s="207"/>
      <c r="H48" s="203"/>
    </row>
    <row r="49" spans="1:8" ht="15.5" x14ac:dyDescent="0.35">
      <c r="A49" s="203"/>
      <c r="B49" s="203"/>
      <c r="C49" s="207"/>
      <c r="D49" s="207"/>
      <c r="E49" s="207"/>
      <c r="F49" s="207"/>
      <c r="G49" s="207"/>
      <c r="H49" s="203"/>
    </row>
    <row r="50" spans="1:8" ht="15.5" x14ac:dyDescent="0.35">
      <c r="A50" s="203"/>
      <c r="B50" s="203"/>
      <c r="C50" s="207"/>
      <c r="D50" s="207"/>
      <c r="E50" s="207"/>
      <c r="F50" s="207"/>
      <c r="G50" s="207"/>
      <c r="H50" s="203"/>
    </row>
    <row r="51" spans="1:8" ht="15.5" x14ac:dyDescent="0.35">
      <c r="A51" s="203"/>
      <c r="B51" s="203"/>
      <c r="C51" s="207"/>
      <c r="D51" s="207"/>
      <c r="E51" s="207"/>
      <c r="F51" s="207"/>
      <c r="G51" s="207"/>
      <c r="H51" s="203"/>
    </row>
    <row r="52" spans="1:8" ht="15.5" x14ac:dyDescent="0.35">
      <c r="A52" s="203"/>
      <c r="B52" s="203"/>
      <c r="C52" s="207"/>
      <c r="D52" s="207"/>
      <c r="E52" s="207"/>
      <c r="F52" s="207"/>
      <c r="G52" s="207"/>
      <c r="H52" s="203"/>
    </row>
    <row r="53" spans="1:8" ht="15.5" x14ac:dyDescent="0.35">
      <c r="A53" s="203"/>
      <c r="B53" s="203"/>
      <c r="C53" s="207"/>
      <c r="D53" s="207"/>
      <c r="E53" s="207"/>
      <c r="F53" s="207"/>
      <c r="G53" s="207"/>
      <c r="H53" s="203"/>
    </row>
    <row r="54" spans="1:8" ht="15.5" x14ac:dyDescent="0.35">
      <c r="A54" s="203"/>
      <c r="B54" s="203"/>
      <c r="C54" s="207"/>
      <c r="D54" s="207"/>
      <c r="E54" s="207"/>
      <c r="F54" s="207"/>
      <c r="G54" s="207"/>
      <c r="H54" s="203"/>
    </row>
    <row r="55" spans="1:8" ht="15.5" x14ac:dyDescent="0.35">
      <c r="A55" s="203"/>
      <c r="B55" s="203"/>
      <c r="C55" s="207"/>
      <c r="D55" s="207"/>
      <c r="E55" s="207"/>
      <c r="F55" s="207"/>
      <c r="G55" s="207"/>
      <c r="H55" s="203"/>
    </row>
    <row r="56" spans="1:8" ht="15.5" x14ac:dyDescent="0.35">
      <c r="A56" s="203"/>
      <c r="B56" s="203"/>
      <c r="C56" s="207"/>
      <c r="D56" s="207"/>
      <c r="E56" s="207"/>
      <c r="F56" s="207"/>
      <c r="G56" s="207"/>
      <c r="H56" s="203"/>
    </row>
    <row r="57" spans="1:8" ht="15.5" x14ac:dyDescent="0.35">
      <c r="A57" s="203"/>
      <c r="B57" s="203"/>
      <c r="C57" s="207"/>
      <c r="D57" s="207"/>
      <c r="E57" s="207"/>
      <c r="F57" s="207"/>
      <c r="G57" s="207"/>
      <c r="H57" s="203"/>
    </row>
    <row r="58" spans="1:8" ht="15.5" x14ac:dyDescent="0.35">
      <c r="A58" s="203"/>
      <c r="B58" s="203"/>
      <c r="C58" s="207"/>
      <c r="D58" s="207"/>
      <c r="E58" s="207"/>
      <c r="F58" s="207"/>
      <c r="G58" s="207"/>
      <c r="H58" s="203"/>
    </row>
    <row r="59" spans="1:8" ht="15.5" x14ac:dyDescent="0.35">
      <c r="A59" s="203"/>
      <c r="B59" s="203"/>
      <c r="C59" s="207"/>
      <c r="D59" s="207"/>
      <c r="E59" s="207"/>
      <c r="F59" s="207"/>
      <c r="G59" s="207"/>
      <c r="H59" s="203"/>
    </row>
    <row r="60" spans="1:8" ht="15.5" x14ac:dyDescent="0.35">
      <c r="A60" s="203"/>
      <c r="B60" s="203"/>
      <c r="C60" s="207"/>
      <c r="D60" s="207"/>
      <c r="E60" s="207"/>
      <c r="F60" s="207"/>
      <c r="G60" s="207"/>
      <c r="H60" s="203"/>
    </row>
    <row r="61" spans="1:8" ht="15.5" x14ac:dyDescent="0.35">
      <c r="A61" s="203"/>
      <c r="B61" s="203"/>
      <c r="C61" s="207"/>
      <c r="D61" s="207"/>
      <c r="E61" s="207"/>
      <c r="F61" s="207"/>
      <c r="G61" s="207"/>
      <c r="H61" s="203"/>
    </row>
    <row r="62" spans="1:8" ht="15.5" x14ac:dyDescent="0.35">
      <c r="A62" s="203"/>
      <c r="B62" s="203"/>
      <c r="C62" s="207"/>
      <c r="D62" s="207"/>
      <c r="E62" s="207"/>
      <c r="F62" s="207"/>
      <c r="G62" s="207"/>
      <c r="H62" s="203"/>
    </row>
    <row r="63" spans="1:8" ht="15.5" x14ac:dyDescent="0.35">
      <c r="A63" s="203"/>
      <c r="B63" s="203"/>
      <c r="C63" s="207"/>
      <c r="D63" s="207"/>
      <c r="E63" s="207"/>
      <c r="F63" s="207"/>
      <c r="G63" s="207"/>
      <c r="H63" s="203"/>
    </row>
    <row r="64" spans="1:8" ht="15.5" x14ac:dyDescent="0.35">
      <c r="A64" s="203"/>
      <c r="B64" s="203"/>
      <c r="C64" s="207"/>
      <c r="D64" s="207"/>
      <c r="E64" s="207"/>
      <c r="F64" s="207"/>
      <c r="G64" s="207"/>
      <c r="H64" s="203"/>
    </row>
    <row r="65" spans="1:8" ht="15.5" x14ac:dyDescent="0.35">
      <c r="A65" s="203"/>
      <c r="B65" s="203"/>
      <c r="C65" s="207"/>
      <c r="D65" s="207"/>
      <c r="E65" s="207"/>
      <c r="F65" s="207"/>
      <c r="G65" s="207"/>
      <c r="H65" s="203"/>
    </row>
    <row r="66" spans="1:8" ht="15.5" x14ac:dyDescent="0.35">
      <c r="A66" s="203"/>
      <c r="B66" s="203"/>
      <c r="C66" s="207"/>
      <c r="D66" s="207"/>
      <c r="E66" s="207"/>
      <c r="F66" s="207"/>
      <c r="G66" s="207"/>
      <c r="H66" s="203"/>
    </row>
  </sheetData>
  <mergeCells count="25">
    <mergeCell ref="B29:G33"/>
    <mergeCell ref="A14:B14"/>
    <mergeCell ref="A15:B15"/>
    <mergeCell ref="A16:B16"/>
    <mergeCell ref="A17:B17"/>
    <mergeCell ref="A18:B18"/>
    <mergeCell ref="A19:B19"/>
    <mergeCell ref="A20:B20"/>
    <mergeCell ref="A21:B21"/>
    <mergeCell ref="A22:B22"/>
    <mergeCell ref="A23:B23"/>
    <mergeCell ref="A24:B24"/>
    <mergeCell ref="A10:B10"/>
    <mergeCell ref="C10:G10"/>
    <mergeCell ref="A1:G1"/>
    <mergeCell ref="A3:B3"/>
    <mergeCell ref="A4:B4"/>
    <mergeCell ref="C4:G4"/>
    <mergeCell ref="A5:B5"/>
    <mergeCell ref="C5:G5"/>
    <mergeCell ref="A6:B6"/>
    <mergeCell ref="C6:G6"/>
    <mergeCell ref="A7:B7"/>
    <mergeCell ref="C7:G7"/>
    <mergeCell ref="A8:G8"/>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J17"/>
  <sheetViews>
    <sheetView workbookViewId="0"/>
  </sheetViews>
  <sheetFormatPr defaultRowHeight="12.5" x14ac:dyDescent="0.25"/>
  <cols>
    <col min="1" max="1" width="19.7265625" style="274" bestFit="1" customWidth="1"/>
    <col min="2" max="2" width="22.7265625" style="274" bestFit="1" customWidth="1"/>
    <col min="3" max="3" width="19.7265625" style="274" bestFit="1" customWidth="1"/>
    <col min="4" max="4" width="8.81640625" style="274"/>
    <col min="5" max="5" width="19.7265625" style="274" bestFit="1" customWidth="1"/>
    <col min="6" max="6" width="20.7265625" style="274" bestFit="1" customWidth="1"/>
    <col min="7" max="7" width="19.54296875" style="274" bestFit="1" customWidth="1"/>
    <col min="8" max="8" width="20.7265625" style="274" bestFit="1" customWidth="1"/>
    <col min="9" max="9" width="17.81640625" style="274" bestFit="1" customWidth="1"/>
    <col min="10" max="256" width="8.81640625" style="274"/>
    <col min="257" max="257" width="19.7265625" style="274" bestFit="1" customWidth="1"/>
    <col min="258" max="258" width="22.7265625" style="274" bestFit="1" customWidth="1"/>
    <col min="259" max="259" width="19.7265625" style="274" bestFit="1" customWidth="1"/>
    <col min="260" max="260" width="8.81640625" style="274"/>
    <col min="261" max="261" width="19.7265625" style="274" bestFit="1" customWidth="1"/>
    <col min="262" max="262" width="20.7265625" style="274" bestFit="1" customWidth="1"/>
    <col min="263" max="263" width="19.54296875" style="274" bestFit="1" customWidth="1"/>
    <col min="264" max="264" width="20.7265625" style="274" bestFit="1" customWidth="1"/>
    <col min="265" max="265" width="17.81640625" style="274" bestFit="1" customWidth="1"/>
    <col min="266" max="512" width="8.81640625" style="274"/>
    <col min="513" max="513" width="19.7265625" style="274" bestFit="1" customWidth="1"/>
    <col min="514" max="514" width="22.7265625" style="274" bestFit="1" customWidth="1"/>
    <col min="515" max="515" width="19.7265625" style="274" bestFit="1" customWidth="1"/>
    <col min="516" max="516" width="8.81640625" style="274"/>
    <col min="517" max="517" width="19.7265625" style="274" bestFit="1" customWidth="1"/>
    <col min="518" max="518" width="20.7265625" style="274" bestFit="1" customWidth="1"/>
    <col min="519" max="519" width="19.54296875" style="274" bestFit="1" customWidth="1"/>
    <col min="520" max="520" width="20.7265625" style="274" bestFit="1" customWidth="1"/>
    <col min="521" max="521" width="17.81640625" style="274" bestFit="1" customWidth="1"/>
    <col min="522" max="768" width="8.81640625" style="274"/>
    <col min="769" max="769" width="19.7265625" style="274" bestFit="1" customWidth="1"/>
    <col min="770" max="770" width="22.7265625" style="274" bestFit="1" customWidth="1"/>
    <col min="771" max="771" width="19.7265625" style="274" bestFit="1" customWidth="1"/>
    <col min="772" max="772" width="8.81640625" style="274"/>
    <col min="773" max="773" width="19.7265625" style="274" bestFit="1" customWidth="1"/>
    <col min="774" max="774" width="20.7265625" style="274" bestFit="1" customWidth="1"/>
    <col min="775" max="775" width="19.54296875" style="274" bestFit="1" customWidth="1"/>
    <col min="776" max="776" width="20.7265625" style="274" bestFit="1" customWidth="1"/>
    <col min="777" max="777" width="17.81640625" style="274" bestFit="1" customWidth="1"/>
    <col min="778" max="1024" width="8.81640625" style="274"/>
    <col min="1025" max="1025" width="19.7265625" style="274" bestFit="1" customWidth="1"/>
    <col min="1026" max="1026" width="22.7265625" style="274" bestFit="1" customWidth="1"/>
    <col min="1027" max="1027" width="19.7265625" style="274" bestFit="1" customWidth="1"/>
    <col min="1028" max="1028" width="8.81640625" style="274"/>
    <col min="1029" max="1029" width="19.7265625" style="274" bestFit="1" customWidth="1"/>
    <col min="1030" max="1030" width="20.7265625" style="274" bestFit="1" customWidth="1"/>
    <col min="1031" max="1031" width="19.54296875" style="274" bestFit="1" customWidth="1"/>
    <col min="1032" max="1032" width="20.7265625" style="274" bestFit="1" customWidth="1"/>
    <col min="1033" max="1033" width="17.81640625" style="274" bestFit="1" customWidth="1"/>
    <col min="1034" max="1280" width="8.81640625" style="274"/>
    <col min="1281" max="1281" width="19.7265625" style="274" bestFit="1" customWidth="1"/>
    <col min="1282" max="1282" width="22.7265625" style="274" bestFit="1" customWidth="1"/>
    <col min="1283" max="1283" width="19.7265625" style="274" bestFit="1" customWidth="1"/>
    <col min="1284" max="1284" width="8.81640625" style="274"/>
    <col min="1285" max="1285" width="19.7265625" style="274" bestFit="1" customWidth="1"/>
    <col min="1286" max="1286" width="20.7265625" style="274" bestFit="1" customWidth="1"/>
    <col min="1287" max="1287" width="19.54296875" style="274" bestFit="1" customWidth="1"/>
    <col min="1288" max="1288" width="20.7265625" style="274" bestFit="1" customWidth="1"/>
    <col min="1289" max="1289" width="17.81640625" style="274" bestFit="1" customWidth="1"/>
    <col min="1290" max="1536" width="8.81640625" style="274"/>
    <col min="1537" max="1537" width="19.7265625" style="274" bestFit="1" customWidth="1"/>
    <col min="1538" max="1538" width="22.7265625" style="274" bestFit="1" customWidth="1"/>
    <col min="1539" max="1539" width="19.7265625" style="274" bestFit="1" customWidth="1"/>
    <col min="1540" max="1540" width="8.81640625" style="274"/>
    <col min="1541" max="1541" width="19.7265625" style="274" bestFit="1" customWidth="1"/>
    <col min="1542" max="1542" width="20.7265625" style="274" bestFit="1" customWidth="1"/>
    <col min="1543" max="1543" width="19.54296875" style="274" bestFit="1" customWidth="1"/>
    <col min="1544" max="1544" width="20.7265625" style="274" bestFit="1" customWidth="1"/>
    <col min="1545" max="1545" width="17.81640625" style="274" bestFit="1" customWidth="1"/>
    <col min="1546" max="1792" width="8.81640625" style="274"/>
    <col min="1793" max="1793" width="19.7265625" style="274" bestFit="1" customWidth="1"/>
    <col min="1794" max="1794" width="22.7265625" style="274" bestFit="1" customWidth="1"/>
    <col min="1795" max="1795" width="19.7265625" style="274" bestFit="1" customWidth="1"/>
    <col min="1796" max="1796" width="8.81640625" style="274"/>
    <col min="1797" max="1797" width="19.7265625" style="274" bestFit="1" customWidth="1"/>
    <col min="1798" max="1798" width="20.7265625" style="274" bestFit="1" customWidth="1"/>
    <col min="1799" max="1799" width="19.54296875" style="274" bestFit="1" customWidth="1"/>
    <col min="1800" max="1800" width="20.7265625" style="274" bestFit="1" customWidth="1"/>
    <col min="1801" max="1801" width="17.81640625" style="274" bestFit="1" customWidth="1"/>
    <col min="1802" max="2048" width="8.81640625" style="274"/>
    <col min="2049" max="2049" width="19.7265625" style="274" bestFit="1" customWidth="1"/>
    <col min="2050" max="2050" width="22.7265625" style="274" bestFit="1" customWidth="1"/>
    <col min="2051" max="2051" width="19.7265625" style="274" bestFit="1" customWidth="1"/>
    <col min="2052" max="2052" width="8.81640625" style="274"/>
    <col min="2053" max="2053" width="19.7265625" style="274" bestFit="1" customWidth="1"/>
    <col min="2054" max="2054" width="20.7265625" style="274" bestFit="1" customWidth="1"/>
    <col min="2055" max="2055" width="19.54296875" style="274" bestFit="1" customWidth="1"/>
    <col min="2056" max="2056" width="20.7265625" style="274" bestFit="1" customWidth="1"/>
    <col min="2057" max="2057" width="17.81640625" style="274" bestFit="1" customWidth="1"/>
    <col min="2058" max="2304" width="8.81640625" style="274"/>
    <col min="2305" max="2305" width="19.7265625" style="274" bestFit="1" customWidth="1"/>
    <col min="2306" max="2306" width="22.7265625" style="274" bestFit="1" customWidth="1"/>
    <col min="2307" max="2307" width="19.7265625" style="274" bestFit="1" customWidth="1"/>
    <col min="2308" max="2308" width="8.81640625" style="274"/>
    <col min="2309" max="2309" width="19.7265625" style="274" bestFit="1" customWidth="1"/>
    <col min="2310" max="2310" width="20.7265625" style="274" bestFit="1" customWidth="1"/>
    <col min="2311" max="2311" width="19.54296875" style="274" bestFit="1" customWidth="1"/>
    <col min="2312" max="2312" width="20.7265625" style="274" bestFit="1" customWidth="1"/>
    <col min="2313" max="2313" width="17.81640625" style="274" bestFit="1" customWidth="1"/>
    <col min="2314" max="2560" width="8.81640625" style="274"/>
    <col min="2561" max="2561" width="19.7265625" style="274" bestFit="1" customWidth="1"/>
    <col min="2562" max="2562" width="22.7265625" style="274" bestFit="1" customWidth="1"/>
    <col min="2563" max="2563" width="19.7265625" style="274" bestFit="1" customWidth="1"/>
    <col min="2564" max="2564" width="8.81640625" style="274"/>
    <col min="2565" max="2565" width="19.7265625" style="274" bestFit="1" customWidth="1"/>
    <col min="2566" max="2566" width="20.7265625" style="274" bestFit="1" customWidth="1"/>
    <col min="2567" max="2567" width="19.54296875" style="274" bestFit="1" customWidth="1"/>
    <col min="2568" max="2568" width="20.7265625" style="274" bestFit="1" customWidth="1"/>
    <col min="2569" max="2569" width="17.81640625" style="274" bestFit="1" customWidth="1"/>
    <col min="2570" max="2816" width="8.81640625" style="274"/>
    <col min="2817" max="2817" width="19.7265625" style="274" bestFit="1" customWidth="1"/>
    <col min="2818" max="2818" width="22.7265625" style="274" bestFit="1" customWidth="1"/>
    <col min="2819" max="2819" width="19.7265625" style="274" bestFit="1" customWidth="1"/>
    <col min="2820" max="2820" width="8.81640625" style="274"/>
    <col min="2821" max="2821" width="19.7265625" style="274" bestFit="1" customWidth="1"/>
    <col min="2822" max="2822" width="20.7265625" style="274" bestFit="1" customWidth="1"/>
    <col min="2823" max="2823" width="19.54296875" style="274" bestFit="1" customWidth="1"/>
    <col min="2824" max="2824" width="20.7265625" style="274" bestFit="1" customWidth="1"/>
    <col min="2825" max="2825" width="17.81640625" style="274" bestFit="1" customWidth="1"/>
    <col min="2826" max="3072" width="8.81640625" style="274"/>
    <col min="3073" max="3073" width="19.7265625" style="274" bestFit="1" customWidth="1"/>
    <col min="3074" max="3074" width="22.7265625" style="274" bestFit="1" customWidth="1"/>
    <col min="3075" max="3075" width="19.7265625" style="274" bestFit="1" customWidth="1"/>
    <col min="3076" max="3076" width="8.81640625" style="274"/>
    <col min="3077" max="3077" width="19.7265625" style="274" bestFit="1" customWidth="1"/>
    <col min="3078" max="3078" width="20.7265625" style="274" bestFit="1" customWidth="1"/>
    <col min="3079" max="3079" width="19.54296875" style="274" bestFit="1" customWidth="1"/>
    <col min="3080" max="3080" width="20.7265625" style="274" bestFit="1" customWidth="1"/>
    <col min="3081" max="3081" width="17.81640625" style="274" bestFit="1" customWidth="1"/>
    <col min="3082" max="3328" width="8.81640625" style="274"/>
    <col min="3329" max="3329" width="19.7265625" style="274" bestFit="1" customWidth="1"/>
    <col min="3330" max="3330" width="22.7265625" style="274" bestFit="1" customWidth="1"/>
    <col min="3331" max="3331" width="19.7265625" style="274" bestFit="1" customWidth="1"/>
    <col min="3332" max="3332" width="8.81640625" style="274"/>
    <col min="3333" max="3333" width="19.7265625" style="274" bestFit="1" customWidth="1"/>
    <col min="3334" max="3334" width="20.7265625" style="274" bestFit="1" customWidth="1"/>
    <col min="3335" max="3335" width="19.54296875" style="274" bestFit="1" customWidth="1"/>
    <col min="3336" max="3336" width="20.7265625" style="274" bestFit="1" customWidth="1"/>
    <col min="3337" max="3337" width="17.81640625" style="274" bestFit="1" customWidth="1"/>
    <col min="3338" max="3584" width="8.81640625" style="274"/>
    <col min="3585" max="3585" width="19.7265625" style="274" bestFit="1" customWidth="1"/>
    <col min="3586" max="3586" width="22.7265625" style="274" bestFit="1" customWidth="1"/>
    <col min="3587" max="3587" width="19.7265625" style="274" bestFit="1" customWidth="1"/>
    <col min="3588" max="3588" width="8.81640625" style="274"/>
    <col min="3589" max="3589" width="19.7265625" style="274" bestFit="1" customWidth="1"/>
    <col min="3590" max="3590" width="20.7265625" style="274" bestFit="1" customWidth="1"/>
    <col min="3591" max="3591" width="19.54296875" style="274" bestFit="1" customWidth="1"/>
    <col min="3592" max="3592" width="20.7265625" style="274" bestFit="1" customWidth="1"/>
    <col min="3593" max="3593" width="17.81640625" style="274" bestFit="1" customWidth="1"/>
    <col min="3594" max="3840" width="8.81640625" style="274"/>
    <col min="3841" max="3841" width="19.7265625" style="274" bestFit="1" customWidth="1"/>
    <col min="3842" max="3842" width="22.7265625" style="274" bestFit="1" customWidth="1"/>
    <col min="3843" max="3843" width="19.7265625" style="274" bestFit="1" customWidth="1"/>
    <col min="3844" max="3844" width="8.81640625" style="274"/>
    <col min="3845" max="3845" width="19.7265625" style="274" bestFit="1" customWidth="1"/>
    <col min="3846" max="3846" width="20.7265625" style="274" bestFit="1" customWidth="1"/>
    <col min="3847" max="3847" width="19.54296875" style="274" bestFit="1" customWidth="1"/>
    <col min="3848" max="3848" width="20.7265625" style="274" bestFit="1" customWidth="1"/>
    <col min="3849" max="3849" width="17.81640625" style="274" bestFit="1" customWidth="1"/>
    <col min="3850" max="4096" width="8.81640625" style="274"/>
    <col min="4097" max="4097" width="19.7265625" style="274" bestFit="1" customWidth="1"/>
    <col min="4098" max="4098" width="22.7265625" style="274" bestFit="1" customWidth="1"/>
    <col min="4099" max="4099" width="19.7265625" style="274" bestFit="1" customWidth="1"/>
    <col min="4100" max="4100" width="8.81640625" style="274"/>
    <col min="4101" max="4101" width="19.7265625" style="274" bestFit="1" customWidth="1"/>
    <col min="4102" max="4102" width="20.7265625" style="274" bestFit="1" customWidth="1"/>
    <col min="4103" max="4103" width="19.54296875" style="274" bestFit="1" customWidth="1"/>
    <col min="4104" max="4104" width="20.7265625" style="274" bestFit="1" customWidth="1"/>
    <col min="4105" max="4105" width="17.81640625" style="274" bestFit="1" customWidth="1"/>
    <col min="4106" max="4352" width="8.81640625" style="274"/>
    <col min="4353" max="4353" width="19.7265625" style="274" bestFit="1" customWidth="1"/>
    <col min="4354" max="4354" width="22.7265625" style="274" bestFit="1" customWidth="1"/>
    <col min="4355" max="4355" width="19.7265625" style="274" bestFit="1" customWidth="1"/>
    <col min="4356" max="4356" width="8.81640625" style="274"/>
    <col min="4357" max="4357" width="19.7265625" style="274" bestFit="1" customWidth="1"/>
    <col min="4358" max="4358" width="20.7265625" style="274" bestFit="1" customWidth="1"/>
    <col min="4359" max="4359" width="19.54296875" style="274" bestFit="1" customWidth="1"/>
    <col min="4360" max="4360" width="20.7265625" style="274" bestFit="1" customWidth="1"/>
    <col min="4361" max="4361" width="17.81640625" style="274" bestFit="1" customWidth="1"/>
    <col min="4362" max="4608" width="8.81640625" style="274"/>
    <col min="4609" max="4609" width="19.7265625" style="274" bestFit="1" customWidth="1"/>
    <col min="4610" max="4610" width="22.7265625" style="274" bestFit="1" customWidth="1"/>
    <col min="4611" max="4611" width="19.7265625" style="274" bestFit="1" customWidth="1"/>
    <col min="4612" max="4612" width="8.81640625" style="274"/>
    <col min="4613" max="4613" width="19.7265625" style="274" bestFit="1" customWidth="1"/>
    <col min="4614" max="4614" width="20.7265625" style="274" bestFit="1" customWidth="1"/>
    <col min="4615" max="4615" width="19.54296875" style="274" bestFit="1" customWidth="1"/>
    <col min="4616" max="4616" width="20.7265625" style="274" bestFit="1" customWidth="1"/>
    <col min="4617" max="4617" width="17.81640625" style="274" bestFit="1" customWidth="1"/>
    <col min="4618" max="4864" width="8.81640625" style="274"/>
    <col min="4865" max="4865" width="19.7265625" style="274" bestFit="1" customWidth="1"/>
    <col min="4866" max="4866" width="22.7265625" style="274" bestFit="1" customWidth="1"/>
    <col min="4867" max="4867" width="19.7265625" style="274" bestFit="1" customWidth="1"/>
    <col min="4868" max="4868" width="8.81640625" style="274"/>
    <col min="4869" max="4869" width="19.7265625" style="274" bestFit="1" customWidth="1"/>
    <col min="4870" max="4870" width="20.7265625" style="274" bestFit="1" customWidth="1"/>
    <col min="4871" max="4871" width="19.54296875" style="274" bestFit="1" customWidth="1"/>
    <col min="4872" max="4872" width="20.7265625" style="274" bestFit="1" customWidth="1"/>
    <col min="4873" max="4873" width="17.81640625" style="274" bestFit="1" customWidth="1"/>
    <col min="4874" max="5120" width="8.81640625" style="274"/>
    <col min="5121" max="5121" width="19.7265625" style="274" bestFit="1" customWidth="1"/>
    <col min="5122" max="5122" width="22.7265625" style="274" bestFit="1" customWidth="1"/>
    <col min="5123" max="5123" width="19.7265625" style="274" bestFit="1" customWidth="1"/>
    <col min="5124" max="5124" width="8.81640625" style="274"/>
    <col min="5125" max="5125" width="19.7265625" style="274" bestFit="1" customWidth="1"/>
    <col min="5126" max="5126" width="20.7265625" style="274" bestFit="1" customWidth="1"/>
    <col min="5127" max="5127" width="19.54296875" style="274" bestFit="1" customWidth="1"/>
    <col min="5128" max="5128" width="20.7265625" style="274" bestFit="1" customWidth="1"/>
    <col min="5129" max="5129" width="17.81640625" style="274" bestFit="1" customWidth="1"/>
    <col min="5130" max="5376" width="8.81640625" style="274"/>
    <col min="5377" max="5377" width="19.7265625" style="274" bestFit="1" customWidth="1"/>
    <col min="5378" max="5378" width="22.7265625" style="274" bestFit="1" customWidth="1"/>
    <col min="5379" max="5379" width="19.7265625" style="274" bestFit="1" customWidth="1"/>
    <col min="5380" max="5380" width="8.81640625" style="274"/>
    <col min="5381" max="5381" width="19.7265625" style="274" bestFit="1" customWidth="1"/>
    <col min="5382" max="5382" width="20.7265625" style="274" bestFit="1" customWidth="1"/>
    <col min="5383" max="5383" width="19.54296875" style="274" bestFit="1" customWidth="1"/>
    <col min="5384" max="5384" width="20.7265625" style="274" bestFit="1" customWidth="1"/>
    <col min="5385" max="5385" width="17.81640625" style="274" bestFit="1" customWidth="1"/>
    <col min="5386" max="5632" width="8.81640625" style="274"/>
    <col min="5633" max="5633" width="19.7265625" style="274" bestFit="1" customWidth="1"/>
    <col min="5634" max="5634" width="22.7265625" style="274" bestFit="1" customWidth="1"/>
    <col min="5635" max="5635" width="19.7265625" style="274" bestFit="1" customWidth="1"/>
    <col min="5636" max="5636" width="8.81640625" style="274"/>
    <col min="5637" max="5637" width="19.7265625" style="274" bestFit="1" customWidth="1"/>
    <col min="5638" max="5638" width="20.7265625" style="274" bestFit="1" customWidth="1"/>
    <col min="5639" max="5639" width="19.54296875" style="274" bestFit="1" customWidth="1"/>
    <col min="5640" max="5640" width="20.7265625" style="274" bestFit="1" customWidth="1"/>
    <col min="5641" max="5641" width="17.81640625" style="274" bestFit="1" customWidth="1"/>
    <col min="5642" max="5888" width="8.81640625" style="274"/>
    <col min="5889" max="5889" width="19.7265625" style="274" bestFit="1" customWidth="1"/>
    <col min="5890" max="5890" width="22.7265625" style="274" bestFit="1" customWidth="1"/>
    <col min="5891" max="5891" width="19.7265625" style="274" bestFit="1" customWidth="1"/>
    <col min="5892" max="5892" width="8.81640625" style="274"/>
    <col min="5893" max="5893" width="19.7265625" style="274" bestFit="1" customWidth="1"/>
    <col min="5894" max="5894" width="20.7265625" style="274" bestFit="1" customWidth="1"/>
    <col min="5895" max="5895" width="19.54296875" style="274" bestFit="1" customWidth="1"/>
    <col min="5896" max="5896" width="20.7265625" style="274" bestFit="1" customWidth="1"/>
    <col min="5897" max="5897" width="17.81640625" style="274" bestFit="1" customWidth="1"/>
    <col min="5898" max="6144" width="8.81640625" style="274"/>
    <col min="6145" max="6145" width="19.7265625" style="274" bestFit="1" customWidth="1"/>
    <col min="6146" max="6146" width="22.7265625" style="274" bestFit="1" customWidth="1"/>
    <col min="6147" max="6147" width="19.7265625" style="274" bestFit="1" customWidth="1"/>
    <col min="6148" max="6148" width="8.81640625" style="274"/>
    <col min="6149" max="6149" width="19.7265625" style="274" bestFit="1" customWidth="1"/>
    <col min="6150" max="6150" width="20.7265625" style="274" bestFit="1" customWidth="1"/>
    <col min="6151" max="6151" width="19.54296875" style="274" bestFit="1" customWidth="1"/>
    <col min="6152" max="6152" width="20.7265625" style="274" bestFit="1" customWidth="1"/>
    <col min="6153" max="6153" width="17.81640625" style="274" bestFit="1" customWidth="1"/>
    <col min="6154" max="6400" width="8.81640625" style="274"/>
    <col min="6401" max="6401" width="19.7265625" style="274" bestFit="1" customWidth="1"/>
    <col min="6402" max="6402" width="22.7265625" style="274" bestFit="1" customWidth="1"/>
    <col min="6403" max="6403" width="19.7265625" style="274" bestFit="1" customWidth="1"/>
    <col min="6404" max="6404" width="8.81640625" style="274"/>
    <col min="6405" max="6405" width="19.7265625" style="274" bestFit="1" customWidth="1"/>
    <col min="6406" max="6406" width="20.7265625" style="274" bestFit="1" customWidth="1"/>
    <col min="6407" max="6407" width="19.54296875" style="274" bestFit="1" customWidth="1"/>
    <col min="6408" max="6408" width="20.7265625" style="274" bestFit="1" customWidth="1"/>
    <col min="6409" max="6409" width="17.81640625" style="274" bestFit="1" customWidth="1"/>
    <col min="6410" max="6656" width="8.81640625" style="274"/>
    <col min="6657" max="6657" width="19.7265625" style="274" bestFit="1" customWidth="1"/>
    <col min="6658" max="6658" width="22.7265625" style="274" bestFit="1" customWidth="1"/>
    <col min="6659" max="6659" width="19.7265625" style="274" bestFit="1" customWidth="1"/>
    <col min="6660" max="6660" width="8.81640625" style="274"/>
    <col min="6661" max="6661" width="19.7265625" style="274" bestFit="1" customWidth="1"/>
    <col min="6662" max="6662" width="20.7265625" style="274" bestFit="1" customWidth="1"/>
    <col min="6663" max="6663" width="19.54296875" style="274" bestFit="1" customWidth="1"/>
    <col min="6664" max="6664" width="20.7265625" style="274" bestFit="1" customWidth="1"/>
    <col min="6665" max="6665" width="17.81640625" style="274" bestFit="1" customWidth="1"/>
    <col min="6666" max="6912" width="8.81640625" style="274"/>
    <col min="6913" max="6913" width="19.7265625" style="274" bestFit="1" customWidth="1"/>
    <col min="6914" max="6914" width="22.7265625" style="274" bestFit="1" customWidth="1"/>
    <col min="6915" max="6915" width="19.7265625" style="274" bestFit="1" customWidth="1"/>
    <col min="6916" max="6916" width="8.81640625" style="274"/>
    <col min="6917" max="6917" width="19.7265625" style="274" bestFit="1" customWidth="1"/>
    <col min="6918" max="6918" width="20.7265625" style="274" bestFit="1" customWidth="1"/>
    <col min="6919" max="6919" width="19.54296875" style="274" bestFit="1" customWidth="1"/>
    <col min="6920" max="6920" width="20.7265625" style="274" bestFit="1" customWidth="1"/>
    <col min="6921" max="6921" width="17.81640625" style="274" bestFit="1" customWidth="1"/>
    <col min="6922" max="7168" width="8.81640625" style="274"/>
    <col min="7169" max="7169" width="19.7265625" style="274" bestFit="1" customWidth="1"/>
    <col min="7170" max="7170" width="22.7265625" style="274" bestFit="1" customWidth="1"/>
    <col min="7171" max="7171" width="19.7265625" style="274" bestFit="1" customWidth="1"/>
    <col min="7172" max="7172" width="8.81640625" style="274"/>
    <col min="7173" max="7173" width="19.7265625" style="274" bestFit="1" customWidth="1"/>
    <col min="7174" max="7174" width="20.7265625" style="274" bestFit="1" customWidth="1"/>
    <col min="7175" max="7175" width="19.54296875" style="274" bestFit="1" customWidth="1"/>
    <col min="7176" max="7176" width="20.7265625" style="274" bestFit="1" customWidth="1"/>
    <col min="7177" max="7177" width="17.81640625" style="274" bestFit="1" customWidth="1"/>
    <col min="7178" max="7424" width="8.81640625" style="274"/>
    <col min="7425" max="7425" width="19.7265625" style="274" bestFit="1" customWidth="1"/>
    <col min="7426" max="7426" width="22.7265625" style="274" bestFit="1" customWidth="1"/>
    <col min="7427" max="7427" width="19.7265625" style="274" bestFit="1" customWidth="1"/>
    <col min="7428" max="7428" width="8.81640625" style="274"/>
    <col min="7429" max="7429" width="19.7265625" style="274" bestFit="1" customWidth="1"/>
    <col min="7430" max="7430" width="20.7265625" style="274" bestFit="1" customWidth="1"/>
    <col min="7431" max="7431" width="19.54296875" style="274" bestFit="1" customWidth="1"/>
    <col min="7432" max="7432" width="20.7265625" style="274" bestFit="1" customWidth="1"/>
    <col min="7433" max="7433" width="17.81640625" style="274" bestFit="1" customWidth="1"/>
    <col min="7434" max="7680" width="8.81640625" style="274"/>
    <col min="7681" max="7681" width="19.7265625" style="274" bestFit="1" customWidth="1"/>
    <col min="7682" max="7682" width="22.7265625" style="274" bestFit="1" customWidth="1"/>
    <col min="7683" max="7683" width="19.7265625" style="274" bestFit="1" customWidth="1"/>
    <col min="7684" max="7684" width="8.81640625" style="274"/>
    <col min="7685" max="7685" width="19.7265625" style="274" bestFit="1" customWidth="1"/>
    <col min="7686" max="7686" width="20.7265625" style="274" bestFit="1" customWidth="1"/>
    <col min="7687" max="7687" width="19.54296875" style="274" bestFit="1" customWidth="1"/>
    <col min="7688" max="7688" width="20.7265625" style="274" bestFit="1" customWidth="1"/>
    <col min="7689" max="7689" width="17.81640625" style="274" bestFit="1" customWidth="1"/>
    <col min="7690" max="7936" width="8.81640625" style="274"/>
    <col min="7937" max="7937" width="19.7265625" style="274" bestFit="1" customWidth="1"/>
    <col min="7938" max="7938" width="22.7265625" style="274" bestFit="1" customWidth="1"/>
    <col min="7939" max="7939" width="19.7265625" style="274" bestFit="1" customWidth="1"/>
    <col min="7940" max="7940" width="8.81640625" style="274"/>
    <col min="7941" max="7941" width="19.7265625" style="274" bestFit="1" customWidth="1"/>
    <col min="7942" max="7942" width="20.7265625" style="274" bestFit="1" customWidth="1"/>
    <col min="7943" max="7943" width="19.54296875" style="274" bestFit="1" customWidth="1"/>
    <col min="7944" max="7944" width="20.7265625" style="274" bestFit="1" customWidth="1"/>
    <col min="7945" max="7945" width="17.81640625" style="274" bestFit="1" customWidth="1"/>
    <col min="7946" max="8192" width="8.81640625" style="274"/>
    <col min="8193" max="8193" width="19.7265625" style="274" bestFit="1" customWidth="1"/>
    <col min="8194" max="8194" width="22.7265625" style="274" bestFit="1" customWidth="1"/>
    <col min="8195" max="8195" width="19.7265625" style="274" bestFit="1" customWidth="1"/>
    <col min="8196" max="8196" width="8.81640625" style="274"/>
    <col min="8197" max="8197" width="19.7265625" style="274" bestFit="1" customWidth="1"/>
    <col min="8198" max="8198" width="20.7265625" style="274" bestFit="1" customWidth="1"/>
    <col min="8199" max="8199" width="19.54296875" style="274" bestFit="1" customWidth="1"/>
    <col min="8200" max="8200" width="20.7265625" style="274" bestFit="1" customWidth="1"/>
    <col min="8201" max="8201" width="17.81640625" style="274" bestFit="1" customWidth="1"/>
    <col min="8202" max="8448" width="8.81640625" style="274"/>
    <col min="8449" max="8449" width="19.7265625" style="274" bestFit="1" customWidth="1"/>
    <col min="8450" max="8450" width="22.7265625" style="274" bestFit="1" customWidth="1"/>
    <col min="8451" max="8451" width="19.7265625" style="274" bestFit="1" customWidth="1"/>
    <col min="8452" max="8452" width="8.81640625" style="274"/>
    <col min="8453" max="8453" width="19.7265625" style="274" bestFit="1" customWidth="1"/>
    <col min="8454" max="8454" width="20.7265625" style="274" bestFit="1" customWidth="1"/>
    <col min="8455" max="8455" width="19.54296875" style="274" bestFit="1" customWidth="1"/>
    <col min="8456" max="8456" width="20.7265625" style="274" bestFit="1" customWidth="1"/>
    <col min="8457" max="8457" width="17.81640625" style="274" bestFit="1" customWidth="1"/>
    <col min="8458" max="8704" width="8.81640625" style="274"/>
    <col min="8705" max="8705" width="19.7265625" style="274" bestFit="1" customWidth="1"/>
    <col min="8706" max="8706" width="22.7265625" style="274" bestFit="1" customWidth="1"/>
    <col min="8707" max="8707" width="19.7265625" style="274" bestFit="1" customWidth="1"/>
    <col min="8708" max="8708" width="8.81640625" style="274"/>
    <col min="8709" max="8709" width="19.7265625" style="274" bestFit="1" customWidth="1"/>
    <col min="8710" max="8710" width="20.7265625" style="274" bestFit="1" customWidth="1"/>
    <col min="8711" max="8711" width="19.54296875" style="274" bestFit="1" customWidth="1"/>
    <col min="8712" max="8712" width="20.7265625" style="274" bestFit="1" customWidth="1"/>
    <col min="8713" max="8713" width="17.81640625" style="274" bestFit="1" customWidth="1"/>
    <col min="8714" max="8960" width="8.81640625" style="274"/>
    <col min="8961" max="8961" width="19.7265625" style="274" bestFit="1" customWidth="1"/>
    <col min="8962" max="8962" width="22.7265625" style="274" bestFit="1" customWidth="1"/>
    <col min="8963" max="8963" width="19.7265625" style="274" bestFit="1" customWidth="1"/>
    <col min="8964" max="8964" width="8.81640625" style="274"/>
    <col min="8965" max="8965" width="19.7265625" style="274" bestFit="1" customWidth="1"/>
    <col min="8966" max="8966" width="20.7265625" style="274" bestFit="1" customWidth="1"/>
    <col min="8967" max="8967" width="19.54296875" style="274" bestFit="1" customWidth="1"/>
    <col min="8968" max="8968" width="20.7265625" style="274" bestFit="1" customWidth="1"/>
    <col min="8969" max="8969" width="17.81640625" style="274" bestFit="1" customWidth="1"/>
    <col min="8970" max="9216" width="8.81640625" style="274"/>
    <col min="9217" max="9217" width="19.7265625" style="274" bestFit="1" customWidth="1"/>
    <col min="9218" max="9218" width="22.7265625" style="274" bestFit="1" customWidth="1"/>
    <col min="9219" max="9219" width="19.7265625" style="274" bestFit="1" customWidth="1"/>
    <col min="9220" max="9220" width="8.81640625" style="274"/>
    <col min="9221" max="9221" width="19.7265625" style="274" bestFit="1" customWidth="1"/>
    <col min="9222" max="9222" width="20.7265625" style="274" bestFit="1" customWidth="1"/>
    <col min="9223" max="9223" width="19.54296875" style="274" bestFit="1" customWidth="1"/>
    <col min="9224" max="9224" width="20.7265625" style="274" bestFit="1" customWidth="1"/>
    <col min="9225" max="9225" width="17.81640625" style="274" bestFit="1" customWidth="1"/>
    <col min="9226" max="9472" width="8.81640625" style="274"/>
    <col min="9473" max="9473" width="19.7265625" style="274" bestFit="1" customWidth="1"/>
    <col min="9474" max="9474" width="22.7265625" style="274" bestFit="1" customWidth="1"/>
    <col min="9475" max="9475" width="19.7265625" style="274" bestFit="1" customWidth="1"/>
    <col min="9476" max="9476" width="8.81640625" style="274"/>
    <col min="9477" max="9477" width="19.7265625" style="274" bestFit="1" customWidth="1"/>
    <col min="9478" max="9478" width="20.7265625" style="274" bestFit="1" customWidth="1"/>
    <col min="9479" max="9479" width="19.54296875" style="274" bestFit="1" customWidth="1"/>
    <col min="9480" max="9480" width="20.7265625" style="274" bestFit="1" customWidth="1"/>
    <col min="9481" max="9481" width="17.81640625" style="274" bestFit="1" customWidth="1"/>
    <col min="9482" max="9728" width="8.81640625" style="274"/>
    <col min="9729" max="9729" width="19.7265625" style="274" bestFit="1" customWidth="1"/>
    <col min="9730" max="9730" width="22.7265625" style="274" bestFit="1" customWidth="1"/>
    <col min="9731" max="9731" width="19.7265625" style="274" bestFit="1" customWidth="1"/>
    <col min="9732" max="9732" width="8.81640625" style="274"/>
    <col min="9733" max="9733" width="19.7265625" style="274" bestFit="1" customWidth="1"/>
    <col min="9734" max="9734" width="20.7265625" style="274" bestFit="1" customWidth="1"/>
    <col min="9735" max="9735" width="19.54296875" style="274" bestFit="1" customWidth="1"/>
    <col min="9736" max="9736" width="20.7265625" style="274" bestFit="1" customWidth="1"/>
    <col min="9737" max="9737" width="17.81640625" style="274" bestFit="1" customWidth="1"/>
    <col min="9738" max="9984" width="8.81640625" style="274"/>
    <col min="9985" max="9985" width="19.7265625" style="274" bestFit="1" customWidth="1"/>
    <col min="9986" max="9986" width="22.7265625" style="274" bestFit="1" customWidth="1"/>
    <col min="9987" max="9987" width="19.7265625" style="274" bestFit="1" customWidth="1"/>
    <col min="9988" max="9988" width="8.81640625" style="274"/>
    <col min="9989" max="9989" width="19.7265625" style="274" bestFit="1" customWidth="1"/>
    <col min="9990" max="9990" width="20.7265625" style="274" bestFit="1" customWidth="1"/>
    <col min="9991" max="9991" width="19.54296875" style="274" bestFit="1" customWidth="1"/>
    <col min="9992" max="9992" width="20.7265625" style="274" bestFit="1" customWidth="1"/>
    <col min="9993" max="9993" width="17.81640625" style="274" bestFit="1" customWidth="1"/>
    <col min="9994" max="10240" width="8.81640625" style="274"/>
    <col min="10241" max="10241" width="19.7265625" style="274" bestFit="1" customWidth="1"/>
    <col min="10242" max="10242" width="22.7265625" style="274" bestFit="1" customWidth="1"/>
    <col min="10243" max="10243" width="19.7265625" style="274" bestFit="1" customWidth="1"/>
    <col min="10244" max="10244" width="8.81640625" style="274"/>
    <col min="10245" max="10245" width="19.7265625" style="274" bestFit="1" customWidth="1"/>
    <col min="10246" max="10246" width="20.7265625" style="274" bestFit="1" customWidth="1"/>
    <col min="10247" max="10247" width="19.54296875" style="274" bestFit="1" customWidth="1"/>
    <col min="10248" max="10248" width="20.7265625" style="274" bestFit="1" customWidth="1"/>
    <col min="10249" max="10249" width="17.81640625" style="274" bestFit="1" customWidth="1"/>
    <col min="10250" max="10496" width="8.81640625" style="274"/>
    <col min="10497" max="10497" width="19.7265625" style="274" bestFit="1" customWidth="1"/>
    <col min="10498" max="10498" width="22.7265625" style="274" bestFit="1" customWidth="1"/>
    <col min="10499" max="10499" width="19.7265625" style="274" bestFit="1" customWidth="1"/>
    <col min="10500" max="10500" width="8.81640625" style="274"/>
    <col min="10501" max="10501" width="19.7265625" style="274" bestFit="1" customWidth="1"/>
    <col min="10502" max="10502" width="20.7265625" style="274" bestFit="1" customWidth="1"/>
    <col min="10503" max="10503" width="19.54296875" style="274" bestFit="1" customWidth="1"/>
    <col min="10504" max="10504" width="20.7265625" style="274" bestFit="1" customWidth="1"/>
    <col min="10505" max="10505" width="17.81640625" style="274" bestFit="1" customWidth="1"/>
    <col min="10506" max="10752" width="8.81640625" style="274"/>
    <col min="10753" max="10753" width="19.7265625" style="274" bestFit="1" customWidth="1"/>
    <col min="10754" max="10754" width="22.7265625" style="274" bestFit="1" customWidth="1"/>
    <col min="10755" max="10755" width="19.7265625" style="274" bestFit="1" customWidth="1"/>
    <col min="10756" max="10756" width="8.81640625" style="274"/>
    <col min="10757" max="10757" width="19.7265625" style="274" bestFit="1" customWidth="1"/>
    <col min="10758" max="10758" width="20.7265625" style="274" bestFit="1" customWidth="1"/>
    <col min="10759" max="10759" width="19.54296875" style="274" bestFit="1" customWidth="1"/>
    <col min="10760" max="10760" width="20.7265625" style="274" bestFit="1" customWidth="1"/>
    <col min="10761" max="10761" width="17.81640625" style="274" bestFit="1" customWidth="1"/>
    <col min="10762" max="11008" width="8.81640625" style="274"/>
    <col min="11009" max="11009" width="19.7265625" style="274" bestFit="1" customWidth="1"/>
    <col min="11010" max="11010" width="22.7265625" style="274" bestFit="1" customWidth="1"/>
    <col min="11011" max="11011" width="19.7265625" style="274" bestFit="1" customWidth="1"/>
    <col min="11012" max="11012" width="8.81640625" style="274"/>
    <col min="11013" max="11013" width="19.7265625" style="274" bestFit="1" customWidth="1"/>
    <col min="11014" max="11014" width="20.7265625" style="274" bestFit="1" customWidth="1"/>
    <col min="11015" max="11015" width="19.54296875" style="274" bestFit="1" customWidth="1"/>
    <col min="11016" max="11016" width="20.7265625" style="274" bestFit="1" customWidth="1"/>
    <col min="11017" max="11017" width="17.81640625" style="274" bestFit="1" customWidth="1"/>
    <col min="11018" max="11264" width="8.81640625" style="274"/>
    <col min="11265" max="11265" width="19.7265625" style="274" bestFit="1" customWidth="1"/>
    <col min="11266" max="11266" width="22.7265625" style="274" bestFit="1" customWidth="1"/>
    <col min="11267" max="11267" width="19.7265625" style="274" bestFit="1" customWidth="1"/>
    <col min="11268" max="11268" width="8.81640625" style="274"/>
    <col min="11269" max="11269" width="19.7265625" style="274" bestFit="1" customWidth="1"/>
    <col min="11270" max="11270" width="20.7265625" style="274" bestFit="1" customWidth="1"/>
    <col min="11271" max="11271" width="19.54296875" style="274" bestFit="1" customWidth="1"/>
    <col min="11272" max="11272" width="20.7265625" style="274" bestFit="1" customWidth="1"/>
    <col min="11273" max="11273" width="17.81640625" style="274" bestFit="1" customWidth="1"/>
    <col min="11274" max="11520" width="8.81640625" style="274"/>
    <col min="11521" max="11521" width="19.7265625" style="274" bestFit="1" customWidth="1"/>
    <col min="11522" max="11522" width="22.7265625" style="274" bestFit="1" customWidth="1"/>
    <col min="11523" max="11523" width="19.7265625" style="274" bestFit="1" customWidth="1"/>
    <col min="11524" max="11524" width="8.81640625" style="274"/>
    <col min="11525" max="11525" width="19.7265625" style="274" bestFit="1" customWidth="1"/>
    <col min="11526" max="11526" width="20.7265625" style="274" bestFit="1" customWidth="1"/>
    <col min="11527" max="11527" width="19.54296875" style="274" bestFit="1" customWidth="1"/>
    <col min="11528" max="11528" width="20.7265625" style="274" bestFit="1" customWidth="1"/>
    <col min="11529" max="11529" width="17.81640625" style="274" bestFit="1" customWidth="1"/>
    <col min="11530" max="11776" width="8.81640625" style="274"/>
    <col min="11777" max="11777" width="19.7265625" style="274" bestFit="1" customWidth="1"/>
    <col min="11778" max="11778" width="22.7265625" style="274" bestFit="1" customWidth="1"/>
    <col min="11779" max="11779" width="19.7265625" style="274" bestFit="1" customWidth="1"/>
    <col min="11780" max="11780" width="8.81640625" style="274"/>
    <col min="11781" max="11781" width="19.7265625" style="274" bestFit="1" customWidth="1"/>
    <col min="11782" max="11782" width="20.7265625" style="274" bestFit="1" customWidth="1"/>
    <col min="11783" max="11783" width="19.54296875" style="274" bestFit="1" customWidth="1"/>
    <col min="11784" max="11784" width="20.7265625" style="274" bestFit="1" customWidth="1"/>
    <col min="11785" max="11785" width="17.81640625" style="274" bestFit="1" customWidth="1"/>
    <col min="11786" max="12032" width="8.81640625" style="274"/>
    <col min="12033" max="12033" width="19.7265625" style="274" bestFit="1" customWidth="1"/>
    <col min="12034" max="12034" width="22.7265625" style="274" bestFit="1" customWidth="1"/>
    <col min="12035" max="12035" width="19.7265625" style="274" bestFit="1" customWidth="1"/>
    <col min="12036" max="12036" width="8.81640625" style="274"/>
    <col min="12037" max="12037" width="19.7265625" style="274" bestFit="1" customWidth="1"/>
    <col min="12038" max="12038" width="20.7265625" style="274" bestFit="1" customWidth="1"/>
    <col min="12039" max="12039" width="19.54296875" style="274" bestFit="1" customWidth="1"/>
    <col min="12040" max="12040" width="20.7265625" style="274" bestFit="1" customWidth="1"/>
    <col min="12041" max="12041" width="17.81640625" style="274" bestFit="1" customWidth="1"/>
    <col min="12042" max="12288" width="8.81640625" style="274"/>
    <col min="12289" max="12289" width="19.7265625" style="274" bestFit="1" customWidth="1"/>
    <col min="12290" max="12290" width="22.7265625" style="274" bestFit="1" customWidth="1"/>
    <col min="12291" max="12291" width="19.7265625" style="274" bestFit="1" customWidth="1"/>
    <col min="12292" max="12292" width="8.81640625" style="274"/>
    <col min="12293" max="12293" width="19.7265625" style="274" bestFit="1" customWidth="1"/>
    <col min="12294" max="12294" width="20.7265625" style="274" bestFit="1" customWidth="1"/>
    <col min="12295" max="12295" width="19.54296875" style="274" bestFit="1" customWidth="1"/>
    <col min="12296" max="12296" width="20.7265625" style="274" bestFit="1" customWidth="1"/>
    <col min="12297" max="12297" width="17.81640625" style="274" bestFit="1" customWidth="1"/>
    <col min="12298" max="12544" width="8.81640625" style="274"/>
    <col min="12545" max="12545" width="19.7265625" style="274" bestFit="1" customWidth="1"/>
    <col min="12546" max="12546" width="22.7265625" style="274" bestFit="1" customWidth="1"/>
    <col min="12547" max="12547" width="19.7265625" style="274" bestFit="1" customWidth="1"/>
    <col min="12548" max="12548" width="8.81640625" style="274"/>
    <col min="12549" max="12549" width="19.7265625" style="274" bestFit="1" customWidth="1"/>
    <col min="12550" max="12550" width="20.7265625" style="274" bestFit="1" customWidth="1"/>
    <col min="12551" max="12551" width="19.54296875" style="274" bestFit="1" customWidth="1"/>
    <col min="12552" max="12552" width="20.7265625" style="274" bestFit="1" customWidth="1"/>
    <col min="12553" max="12553" width="17.81640625" style="274" bestFit="1" customWidth="1"/>
    <col min="12554" max="12800" width="8.81640625" style="274"/>
    <col min="12801" max="12801" width="19.7265625" style="274" bestFit="1" customWidth="1"/>
    <col min="12802" max="12802" width="22.7265625" style="274" bestFit="1" customWidth="1"/>
    <col min="12803" max="12803" width="19.7265625" style="274" bestFit="1" customWidth="1"/>
    <col min="12804" max="12804" width="8.81640625" style="274"/>
    <col min="12805" max="12805" width="19.7265625" style="274" bestFit="1" customWidth="1"/>
    <col min="12806" max="12806" width="20.7265625" style="274" bestFit="1" customWidth="1"/>
    <col min="12807" max="12807" width="19.54296875" style="274" bestFit="1" customWidth="1"/>
    <col min="12808" max="12808" width="20.7265625" style="274" bestFit="1" customWidth="1"/>
    <col min="12809" max="12809" width="17.81640625" style="274" bestFit="1" customWidth="1"/>
    <col min="12810" max="13056" width="8.81640625" style="274"/>
    <col min="13057" max="13057" width="19.7265625" style="274" bestFit="1" customWidth="1"/>
    <col min="13058" max="13058" width="22.7265625" style="274" bestFit="1" customWidth="1"/>
    <col min="13059" max="13059" width="19.7265625" style="274" bestFit="1" customWidth="1"/>
    <col min="13060" max="13060" width="8.81640625" style="274"/>
    <col min="13061" max="13061" width="19.7265625" style="274" bestFit="1" customWidth="1"/>
    <col min="13062" max="13062" width="20.7265625" style="274" bestFit="1" customWidth="1"/>
    <col min="13063" max="13063" width="19.54296875" style="274" bestFit="1" customWidth="1"/>
    <col min="13064" max="13064" width="20.7265625" style="274" bestFit="1" customWidth="1"/>
    <col min="13065" max="13065" width="17.81640625" style="274" bestFit="1" customWidth="1"/>
    <col min="13066" max="13312" width="8.81640625" style="274"/>
    <col min="13313" max="13313" width="19.7265625" style="274" bestFit="1" customWidth="1"/>
    <col min="13314" max="13314" width="22.7265625" style="274" bestFit="1" customWidth="1"/>
    <col min="13315" max="13315" width="19.7265625" style="274" bestFit="1" customWidth="1"/>
    <col min="13316" max="13316" width="8.81640625" style="274"/>
    <col min="13317" max="13317" width="19.7265625" style="274" bestFit="1" customWidth="1"/>
    <col min="13318" max="13318" width="20.7265625" style="274" bestFit="1" customWidth="1"/>
    <col min="13319" max="13319" width="19.54296875" style="274" bestFit="1" customWidth="1"/>
    <col min="13320" max="13320" width="20.7265625" style="274" bestFit="1" customWidth="1"/>
    <col min="13321" max="13321" width="17.81640625" style="274" bestFit="1" customWidth="1"/>
    <col min="13322" max="13568" width="8.81640625" style="274"/>
    <col min="13569" max="13569" width="19.7265625" style="274" bestFit="1" customWidth="1"/>
    <col min="13570" max="13570" width="22.7265625" style="274" bestFit="1" customWidth="1"/>
    <col min="13571" max="13571" width="19.7265625" style="274" bestFit="1" customWidth="1"/>
    <col min="13572" max="13572" width="8.81640625" style="274"/>
    <col min="13573" max="13573" width="19.7265625" style="274" bestFit="1" customWidth="1"/>
    <col min="13574" max="13574" width="20.7265625" style="274" bestFit="1" customWidth="1"/>
    <col min="13575" max="13575" width="19.54296875" style="274" bestFit="1" customWidth="1"/>
    <col min="13576" max="13576" width="20.7265625" style="274" bestFit="1" customWidth="1"/>
    <col min="13577" max="13577" width="17.81640625" style="274" bestFit="1" customWidth="1"/>
    <col min="13578" max="13824" width="8.81640625" style="274"/>
    <col min="13825" max="13825" width="19.7265625" style="274" bestFit="1" customWidth="1"/>
    <col min="13826" max="13826" width="22.7265625" style="274" bestFit="1" customWidth="1"/>
    <col min="13827" max="13827" width="19.7265625" style="274" bestFit="1" customWidth="1"/>
    <col min="13828" max="13828" width="8.81640625" style="274"/>
    <col min="13829" max="13829" width="19.7265625" style="274" bestFit="1" customWidth="1"/>
    <col min="13830" max="13830" width="20.7265625" style="274" bestFit="1" customWidth="1"/>
    <col min="13831" max="13831" width="19.54296875" style="274" bestFit="1" customWidth="1"/>
    <col min="13832" max="13832" width="20.7265625" style="274" bestFit="1" customWidth="1"/>
    <col min="13833" max="13833" width="17.81640625" style="274" bestFit="1" customWidth="1"/>
    <col min="13834" max="14080" width="8.81640625" style="274"/>
    <col min="14081" max="14081" width="19.7265625" style="274" bestFit="1" customWidth="1"/>
    <col min="14082" max="14082" width="22.7265625" style="274" bestFit="1" customWidth="1"/>
    <col min="14083" max="14083" width="19.7265625" style="274" bestFit="1" customWidth="1"/>
    <col min="14084" max="14084" width="8.81640625" style="274"/>
    <col min="14085" max="14085" width="19.7265625" style="274" bestFit="1" customWidth="1"/>
    <col min="14086" max="14086" width="20.7265625" style="274" bestFit="1" customWidth="1"/>
    <col min="14087" max="14087" width="19.54296875" style="274" bestFit="1" customWidth="1"/>
    <col min="14088" max="14088" width="20.7265625" style="274" bestFit="1" customWidth="1"/>
    <col min="14089" max="14089" width="17.81640625" style="274" bestFit="1" customWidth="1"/>
    <col min="14090" max="14336" width="8.81640625" style="274"/>
    <col min="14337" max="14337" width="19.7265625" style="274" bestFit="1" customWidth="1"/>
    <col min="14338" max="14338" width="22.7265625" style="274" bestFit="1" customWidth="1"/>
    <col min="14339" max="14339" width="19.7265625" style="274" bestFit="1" customWidth="1"/>
    <col min="14340" max="14340" width="8.81640625" style="274"/>
    <col min="14341" max="14341" width="19.7265625" style="274" bestFit="1" customWidth="1"/>
    <col min="14342" max="14342" width="20.7265625" style="274" bestFit="1" customWidth="1"/>
    <col min="14343" max="14343" width="19.54296875" style="274" bestFit="1" customWidth="1"/>
    <col min="14344" max="14344" width="20.7265625" style="274" bestFit="1" customWidth="1"/>
    <col min="14345" max="14345" width="17.81640625" style="274" bestFit="1" customWidth="1"/>
    <col min="14346" max="14592" width="8.81640625" style="274"/>
    <col min="14593" max="14593" width="19.7265625" style="274" bestFit="1" customWidth="1"/>
    <col min="14594" max="14594" width="22.7265625" style="274" bestFit="1" customWidth="1"/>
    <col min="14595" max="14595" width="19.7265625" style="274" bestFit="1" customWidth="1"/>
    <col min="14596" max="14596" width="8.81640625" style="274"/>
    <col min="14597" max="14597" width="19.7265625" style="274" bestFit="1" customWidth="1"/>
    <col min="14598" max="14598" width="20.7265625" style="274" bestFit="1" customWidth="1"/>
    <col min="14599" max="14599" width="19.54296875" style="274" bestFit="1" customWidth="1"/>
    <col min="14600" max="14600" width="20.7265625" style="274" bestFit="1" customWidth="1"/>
    <col min="14601" max="14601" width="17.81640625" style="274" bestFit="1" customWidth="1"/>
    <col min="14602" max="14848" width="8.81640625" style="274"/>
    <col min="14849" max="14849" width="19.7265625" style="274" bestFit="1" customWidth="1"/>
    <col min="14850" max="14850" width="22.7265625" style="274" bestFit="1" customWidth="1"/>
    <col min="14851" max="14851" width="19.7265625" style="274" bestFit="1" customWidth="1"/>
    <col min="14852" max="14852" width="8.81640625" style="274"/>
    <col min="14853" max="14853" width="19.7265625" style="274" bestFit="1" customWidth="1"/>
    <col min="14854" max="14854" width="20.7265625" style="274" bestFit="1" customWidth="1"/>
    <col min="14855" max="14855" width="19.54296875" style="274" bestFit="1" customWidth="1"/>
    <col min="14856" max="14856" width="20.7265625" style="274" bestFit="1" customWidth="1"/>
    <col min="14857" max="14857" width="17.81640625" style="274" bestFit="1" customWidth="1"/>
    <col min="14858" max="15104" width="8.81640625" style="274"/>
    <col min="15105" max="15105" width="19.7265625" style="274" bestFit="1" customWidth="1"/>
    <col min="15106" max="15106" width="22.7265625" style="274" bestFit="1" customWidth="1"/>
    <col min="15107" max="15107" width="19.7265625" style="274" bestFit="1" customWidth="1"/>
    <col min="15108" max="15108" width="8.81640625" style="274"/>
    <col min="15109" max="15109" width="19.7265625" style="274" bestFit="1" customWidth="1"/>
    <col min="15110" max="15110" width="20.7265625" style="274" bestFit="1" customWidth="1"/>
    <col min="15111" max="15111" width="19.54296875" style="274" bestFit="1" customWidth="1"/>
    <col min="15112" max="15112" width="20.7265625" style="274" bestFit="1" customWidth="1"/>
    <col min="15113" max="15113" width="17.81640625" style="274" bestFit="1" customWidth="1"/>
    <col min="15114" max="15360" width="8.81640625" style="274"/>
    <col min="15361" max="15361" width="19.7265625" style="274" bestFit="1" customWidth="1"/>
    <col min="15362" max="15362" width="22.7265625" style="274" bestFit="1" customWidth="1"/>
    <col min="15363" max="15363" width="19.7265625" style="274" bestFit="1" customWidth="1"/>
    <col min="15364" max="15364" width="8.81640625" style="274"/>
    <col min="15365" max="15365" width="19.7265625" style="274" bestFit="1" customWidth="1"/>
    <col min="15366" max="15366" width="20.7265625" style="274" bestFit="1" customWidth="1"/>
    <col min="15367" max="15367" width="19.54296875" style="274" bestFit="1" customWidth="1"/>
    <col min="15368" max="15368" width="20.7265625" style="274" bestFit="1" customWidth="1"/>
    <col min="15369" max="15369" width="17.81640625" style="274" bestFit="1" customWidth="1"/>
    <col min="15370" max="15616" width="8.81640625" style="274"/>
    <col min="15617" max="15617" width="19.7265625" style="274" bestFit="1" customWidth="1"/>
    <col min="15618" max="15618" width="22.7265625" style="274" bestFit="1" customWidth="1"/>
    <col min="15619" max="15619" width="19.7265625" style="274" bestFit="1" customWidth="1"/>
    <col min="15620" max="15620" width="8.81640625" style="274"/>
    <col min="15621" max="15621" width="19.7265625" style="274" bestFit="1" customWidth="1"/>
    <col min="15622" max="15622" width="20.7265625" style="274" bestFit="1" customWidth="1"/>
    <col min="15623" max="15623" width="19.54296875" style="274" bestFit="1" customWidth="1"/>
    <col min="15624" max="15624" width="20.7265625" style="274" bestFit="1" customWidth="1"/>
    <col min="15625" max="15625" width="17.81640625" style="274" bestFit="1" customWidth="1"/>
    <col min="15626" max="15872" width="8.81640625" style="274"/>
    <col min="15873" max="15873" width="19.7265625" style="274" bestFit="1" customWidth="1"/>
    <col min="15874" max="15874" width="22.7265625" style="274" bestFit="1" customWidth="1"/>
    <col min="15875" max="15875" width="19.7265625" style="274" bestFit="1" customWidth="1"/>
    <col min="15876" max="15876" width="8.81640625" style="274"/>
    <col min="15877" max="15877" width="19.7265625" style="274" bestFit="1" customWidth="1"/>
    <col min="15878" max="15878" width="20.7265625" style="274" bestFit="1" customWidth="1"/>
    <col min="15879" max="15879" width="19.54296875" style="274" bestFit="1" customWidth="1"/>
    <col min="15880" max="15880" width="20.7265625" style="274" bestFit="1" customWidth="1"/>
    <col min="15881" max="15881" width="17.81640625" style="274" bestFit="1" customWidth="1"/>
    <col min="15882" max="16128" width="8.81640625" style="274"/>
    <col min="16129" max="16129" width="19.7265625" style="274" bestFit="1" customWidth="1"/>
    <col min="16130" max="16130" width="22.7265625" style="274" bestFit="1" customWidth="1"/>
    <col min="16131" max="16131" width="19.7265625" style="274" bestFit="1" customWidth="1"/>
    <col min="16132" max="16132" width="8.81640625" style="274"/>
    <col min="16133" max="16133" width="19.7265625" style="274" bestFit="1" customWidth="1"/>
    <col min="16134" max="16134" width="20.7265625" style="274" bestFit="1" customWidth="1"/>
    <col min="16135" max="16135" width="19.54296875" style="274" bestFit="1" customWidth="1"/>
    <col min="16136" max="16136" width="20.7265625" style="274" bestFit="1" customWidth="1"/>
    <col min="16137" max="16137" width="17.81640625" style="274" bestFit="1" customWidth="1"/>
    <col min="16138" max="16384" width="8.81640625" style="274"/>
  </cols>
  <sheetData>
    <row r="1" spans="1:10" ht="15.5" x14ac:dyDescent="0.35">
      <c r="A1" s="275"/>
      <c r="B1" s="275"/>
      <c r="C1" s="275"/>
      <c r="D1" s="275"/>
      <c r="E1" s="275"/>
      <c r="F1" s="275"/>
      <c r="G1" s="275"/>
      <c r="H1" s="275"/>
      <c r="I1" s="275"/>
      <c r="J1" s="275"/>
    </row>
    <row r="2" spans="1:10" ht="15.5" x14ac:dyDescent="0.35">
      <c r="A2" s="275"/>
      <c r="B2" s="275"/>
      <c r="C2" s="275"/>
      <c r="D2" s="275"/>
      <c r="E2" s="275"/>
      <c r="F2" s="275"/>
      <c r="G2" s="275"/>
      <c r="H2" s="275"/>
      <c r="I2" s="275"/>
      <c r="J2" s="275"/>
    </row>
    <row r="3" spans="1:10" ht="15.5" x14ac:dyDescent="0.35">
      <c r="A3" s="275"/>
      <c r="B3" s="275"/>
      <c r="C3" s="275"/>
      <c r="D3" s="275"/>
      <c r="E3" s="275"/>
      <c r="F3" s="275"/>
      <c r="G3" s="275"/>
      <c r="H3" s="275"/>
      <c r="I3" s="275"/>
      <c r="J3" s="275"/>
    </row>
    <row r="4" spans="1:10" ht="15.5" x14ac:dyDescent="0.35">
      <c r="A4" s="628" t="s">
        <v>387</v>
      </c>
      <c r="B4" s="628"/>
      <c r="C4" s="628"/>
      <c r="D4" s="272"/>
      <c r="E4" s="628" t="s">
        <v>388</v>
      </c>
      <c r="F4" s="628"/>
      <c r="G4" s="628"/>
      <c r="H4" s="628"/>
      <c r="I4" s="628"/>
      <c r="J4" s="272"/>
    </row>
    <row r="5" spans="1:10" ht="15.5" x14ac:dyDescent="0.35">
      <c r="A5" s="276" t="s">
        <v>389</v>
      </c>
      <c r="B5" s="276" t="s">
        <v>390</v>
      </c>
      <c r="C5" s="276" t="s">
        <v>391</v>
      </c>
      <c r="D5" s="272"/>
      <c r="E5" s="276" t="s">
        <v>389</v>
      </c>
      <c r="F5" s="276" t="s">
        <v>392</v>
      </c>
      <c r="G5" s="276" t="s">
        <v>393</v>
      </c>
      <c r="H5" s="276" t="s">
        <v>394</v>
      </c>
      <c r="I5" s="276" t="s">
        <v>395</v>
      </c>
      <c r="J5" s="272"/>
    </row>
    <row r="6" spans="1:10" ht="15.5" x14ac:dyDescent="0.35">
      <c r="A6" s="277">
        <v>12</v>
      </c>
      <c r="B6" s="278">
        <f>A6*14.8936170212766%</f>
        <v>1.7872340425531921</v>
      </c>
      <c r="C6" s="279">
        <f>A6-B6</f>
        <v>10.212765957446807</v>
      </c>
      <c r="D6" s="275"/>
      <c r="E6" s="277">
        <v>47</v>
      </c>
      <c r="F6" s="278">
        <f>E6*9.09090909090909%</f>
        <v>4.2727272727272725</v>
      </c>
      <c r="G6" s="278">
        <f>E6-F6</f>
        <v>42.727272727272727</v>
      </c>
      <c r="H6" s="278">
        <f>G6*14.8936170212766%</f>
        <v>6.363636363636366</v>
      </c>
      <c r="I6" s="278">
        <f>G6-H6</f>
        <v>36.36363636363636</v>
      </c>
      <c r="J6" s="275"/>
    </row>
    <row r="7" spans="1:10" ht="15.5" x14ac:dyDescent="0.35">
      <c r="A7" s="277">
        <v>48</v>
      </c>
      <c r="B7" s="278">
        <f t="shared" ref="B7:B15" si="0">A7*14.8936170212766%</f>
        <v>7.1489361702127683</v>
      </c>
      <c r="C7" s="279">
        <f t="shared" ref="C7:C15" si="1">A7-B7</f>
        <v>40.851063829787229</v>
      </c>
      <c r="D7" s="275"/>
      <c r="E7" s="277">
        <v>48</v>
      </c>
      <c r="F7" s="278">
        <f t="shared" ref="F7:F15" si="2">E7*9.09090909090909%</f>
        <v>4.3636363636363633</v>
      </c>
      <c r="G7" s="278">
        <f t="shared" ref="G7:G15" si="3">E7-F7</f>
        <v>43.63636363636364</v>
      </c>
      <c r="H7" s="278">
        <f t="shared" ref="H7:H15" si="4">G7*14.8936170212766%</f>
        <v>6.4990328820116083</v>
      </c>
      <c r="I7" s="278">
        <f t="shared" ref="I7:I15" si="5">G7-H7</f>
        <v>37.137330754352035</v>
      </c>
      <c r="J7" s="275"/>
    </row>
    <row r="8" spans="1:10" ht="15.5" x14ac:dyDescent="0.35">
      <c r="A8" s="277">
        <v>49</v>
      </c>
      <c r="B8" s="278">
        <f t="shared" si="0"/>
        <v>7.2978723404255339</v>
      </c>
      <c r="C8" s="279">
        <f t="shared" si="1"/>
        <v>41.702127659574465</v>
      </c>
      <c r="D8" s="275"/>
      <c r="E8" s="277">
        <v>49</v>
      </c>
      <c r="F8" s="278">
        <f t="shared" si="2"/>
        <v>4.4545454545454541</v>
      </c>
      <c r="G8" s="278">
        <f t="shared" si="3"/>
        <v>44.545454545454547</v>
      </c>
      <c r="H8" s="278">
        <f t="shared" si="4"/>
        <v>6.6344294003868498</v>
      </c>
      <c r="I8" s="278">
        <f t="shared" si="5"/>
        <v>37.911025145067697</v>
      </c>
      <c r="J8" s="275"/>
    </row>
    <row r="9" spans="1:10" ht="15.5" x14ac:dyDescent="0.35">
      <c r="A9" s="277">
        <v>50</v>
      </c>
      <c r="B9" s="278">
        <f t="shared" si="0"/>
        <v>7.4468085106383004</v>
      </c>
      <c r="C9" s="279">
        <f t="shared" si="1"/>
        <v>42.553191489361701</v>
      </c>
      <c r="D9" s="275"/>
      <c r="E9" s="277">
        <v>50</v>
      </c>
      <c r="F9" s="278">
        <f t="shared" si="2"/>
        <v>4.545454545454545</v>
      </c>
      <c r="G9" s="278">
        <f t="shared" si="3"/>
        <v>45.454545454545453</v>
      </c>
      <c r="H9" s="278">
        <f t="shared" si="4"/>
        <v>6.7698259187620913</v>
      </c>
      <c r="I9" s="278">
        <f t="shared" si="5"/>
        <v>38.684719535783358</v>
      </c>
      <c r="J9" s="275"/>
    </row>
    <row r="10" spans="1:10" ht="15.5" x14ac:dyDescent="0.35">
      <c r="A10" s="277">
        <v>51</v>
      </c>
      <c r="B10" s="278">
        <f t="shared" si="0"/>
        <v>7.595744680851066</v>
      </c>
      <c r="C10" s="279">
        <f t="shared" si="1"/>
        <v>43.40425531914893</v>
      </c>
      <c r="D10" s="275"/>
      <c r="E10" s="277">
        <v>51</v>
      </c>
      <c r="F10" s="278">
        <f t="shared" si="2"/>
        <v>4.6363636363636358</v>
      </c>
      <c r="G10" s="278">
        <f t="shared" si="3"/>
        <v>46.363636363636367</v>
      </c>
      <c r="H10" s="278">
        <f t="shared" si="4"/>
        <v>6.9052224371373336</v>
      </c>
      <c r="I10" s="278">
        <f t="shared" si="5"/>
        <v>39.458413926499034</v>
      </c>
      <c r="J10" s="275"/>
    </row>
    <row r="11" spans="1:10" ht="15.5" x14ac:dyDescent="0.35">
      <c r="A11" s="277">
        <v>52</v>
      </c>
      <c r="B11" s="278">
        <f t="shared" si="0"/>
        <v>7.7446808510638325</v>
      </c>
      <c r="C11" s="279">
        <f t="shared" si="1"/>
        <v>44.255319148936167</v>
      </c>
      <c r="D11" s="275"/>
      <c r="E11" s="277">
        <v>52</v>
      </c>
      <c r="F11" s="278">
        <f t="shared" si="2"/>
        <v>4.7272727272727266</v>
      </c>
      <c r="G11" s="278">
        <f t="shared" si="3"/>
        <v>47.272727272727273</v>
      </c>
      <c r="H11" s="278">
        <f t="shared" si="4"/>
        <v>7.0406189555125751</v>
      </c>
      <c r="I11" s="278">
        <f t="shared" si="5"/>
        <v>40.232108317214696</v>
      </c>
      <c r="J11" s="275"/>
    </row>
    <row r="12" spans="1:10" ht="15.5" x14ac:dyDescent="0.35">
      <c r="A12" s="277">
        <v>53</v>
      </c>
      <c r="B12" s="278">
        <f t="shared" si="0"/>
        <v>7.8936170212765981</v>
      </c>
      <c r="C12" s="279">
        <f t="shared" si="1"/>
        <v>45.106382978723403</v>
      </c>
      <c r="D12" s="275"/>
      <c r="E12" s="277">
        <v>53</v>
      </c>
      <c r="F12" s="278">
        <f t="shared" si="2"/>
        <v>4.8181818181818175</v>
      </c>
      <c r="G12" s="278">
        <f t="shared" si="3"/>
        <v>48.18181818181818</v>
      </c>
      <c r="H12" s="278">
        <f t="shared" si="4"/>
        <v>7.1760154738878166</v>
      </c>
      <c r="I12" s="278">
        <f t="shared" si="5"/>
        <v>41.005802707930364</v>
      </c>
      <c r="J12" s="275"/>
    </row>
    <row r="13" spans="1:10" ht="15.5" x14ac:dyDescent="0.35">
      <c r="A13" s="277">
        <v>54</v>
      </c>
      <c r="B13" s="278">
        <f t="shared" si="0"/>
        <v>8.0425531914893647</v>
      </c>
      <c r="C13" s="279">
        <f t="shared" si="1"/>
        <v>45.957446808510639</v>
      </c>
      <c r="D13" s="275"/>
      <c r="E13" s="277">
        <v>54</v>
      </c>
      <c r="F13" s="278">
        <f t="shared" si="2"/>
        <v>4.9090909090909083</v>
      </c>
      <c r="G13" s="278">
        <f t="shared" si="3"/>
        <v>49.090909090909093</v>
      </c>
      <c r="H13" s="278">
        <f t="shared" si="4"/>
        <v>7.3114119922630589</v>
      </c>
      <c r="I13" s="278">
        <f t="shared" si="5"/>
        <v>41.779497098646033</v>
      </c>
      <c r="J13" s="275"/>
    </row>
    <row r="14" spans="1:10" ht="15.5" x14ac:dyDescent="0.35">
      <c r="A14" s="277">
        <v>55</v>
      </c>
      <c r="B14" s="278">
        <f t="shared" si="0"/>
        <v>8.1914893617021303</v>
      </c>
      <c r="C14" s="279">
        <f t="shared" si="1"/>
        <v>46.808510638297868</v>
      </c>
      <c r="D14" s="275"/>
      <c r="E14" s="277">
        <v>55</v>
      </c>
      <c r="F14" s="278">
        <f t="shared" si="2"/>
        <v>4.9999999999999991</v>
      </c>
      <c r="G14" s="278">
        <f t="shared" si="3"/>
        <v>50</v>
      </c>
      <c r="H14" s="278">
        <f t="shared" si="4"/>
        <v>7.4468085106383004</v>
      </c>
      <c r="I14" s="278">
        <f t="shared" si="5"/>
        <v>42.553191489361701</v>
      </c>
      <c r="J14" s="275"/>
    </row>
    <row r="15" spans="1:10" ht="15.5" x14ac:dyDescent="0.35">
      <c r="A15" s="277">
        <v>56</v>
      </c>
      <c r="B15" s="278">
        <f t="shared" si="0"/>
        <v>8.3404255319148959</v>
      </c>
      <c r="C15" s="279">
        <f t="shared" si="1"/>
        <v>47.659574468085104</v>
      </c>
      <c r="D15" s="275"/>
      <c r="E15" s="277">
        <v>56</v>
      </c>
      <c r="F15" s="278">
        <f t="shared" si="2"/>
        <v>5.0909090909090899</v>
      </c>
      <c r="G15" s="278">
        <f t="shared" si="3"/>
        <v>50.909090909090907</v>
      </c>
      <c r="H15" s="278">
        <f t="shared" si="4"/>
        <v>7.5822050290135419</v>
      </c>
      <c r="I15" s="278">
        <f t="shared" si="5"/>
        <v>43.326885880077363</v>
      </c>
      <c r="J15" s="275"/>
    </row>
    <row r="16" spans="1:10" ht="15.5" x14ac:dyDescent="0.35">
      <c r="A16" s="275"/>
      <c r="B16" s="275"/>
      <c r="C16" s="275"/>
      <c r="D16" s="275"/>
      <c r="E16" s="275"/>
      <c r="F16" s="275"/>
      <c r="G16" s="275"/>
      <c r="H16" s="275"/>
      <c r="I16" s="275"/>
      <c r="J16" s="275"/>
    </row>
    <row r="17" spans="1:10" ht="15.5" x14ac:dyDescent="0.35">
      <c r="A17" s="275"/>
      <c r="B17" s="275"/>
      <c r="C17" s="275"/>
      <c r="D17" s="275"/>
      <c r="E17" s="275"/>
      <c r="F17" s="275"/>
      <c r="G17" s="275"/>
      <c r="H17" s="275"/>
      <c r="I17" s="275"/>
      <c r="J17" s="275"/>
    </row>
  </sheetData>
  <mergeCells count="2">
    <mergeCell ref="A4:C4"/>
    <mergeCell ref="E4:I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56"/>
  <sheetViews>
    <sheetView workbookViewId="0"/>
  </sheetViews>
  <sheetFormatPr defaultRowHeight="14.5" x14ac:dyDescent="0.35"/>
  <cols>
    <col min="1" max="1" width="9.54296875" bestFit="1" customWidth="1"/>
    <col min="11" max="11" width="9.26953125" style="1"/>
  </cols>
  <sheetData>
    <row r="1" spans="1:12" x14ac:dyDescent="0.35"/>
    <row r="3" spans="1:12" x14ac:dyDescent="0.35">
      <c r="K3" s="2">
        <v>1</v>
      </c>
      <c r="L3" t="s">
        <v>17</v>
      </c>
    </row>
    <row r="5" spans="1:12" x14ac:dyDescent="0.35">
      <c r="A5" s="3"/>
      <c r="B5" s="3"/>
      <c r="C5" s="3"/>
      <c r="D5" s="3"/>
      <c r="E5" s="9" t="s">
        <v>6</v>
      </c>
      <c r="F5" s="3"/>
      <c r="G5" s="3"/>
      <c r="H5" s="3"/>
      <c r="I5" s="3"/>
      <c r="J5" s="3"/>
      <c r="K5" s="2">
        <v>1</v>
      </c>
      <c r="L5" t="s">
        <v>18</v>
      </c>
    </row>
    <row r="7" spans="1:12" x14ac:dyDescent="0.35">
      <c r="A7" t="e">
        <f>#REF!</f>
        <v>#REF!</v>
      </c>
      <c r="K7" s="2">
        <v>1</v>
      </c>
      <c r="L7" t="s">
        <v>19</v>
      </c>
    </row>
    <row r="8" spans="1:12" x14ac:dyDescent="0.35">
      <c r="A8" t="e">
        <f>#REF!</f>
        <v>#REF!</v>
      </c>
    </row>
    <row r="9" spans="1:12" x14ac:dyDescent="0.35">
      <c r="A9" t="e">
        <f>#REF!</f>
        <v>#REF!</v>
      </c>
    </row>
    <row r="10" spans="1:12" x14ac:dyDescent="0.35">
      <c r="A10" t="e">
        <f>IF(#REF!="","",#REF!)</f>
        <v>#REF!</v>
      </c>
    </row>
    <row r="11" spans="1:12" ht="10.15" customHeight="1" x14ac:dyDescent="0.35"/>
    <row r="12" spans="1:12" x14ac:dyDescent="0.35">
      <c r="J12" s="5" t="e">
        <f>"Project Name: "&amp;#REF!</f>
        <v>#REF!</v>
      </c>
    </row>
    <row r="13" spans="1:12" ht="10.15" customHeight="1" x14ac:dyDescent="0.35"/>
    <row r="14" spans="1:12" x14ac:dyDescent="0.35">
      <c r="H14" s="5" t="s">
        <v>7</v>
      </c>
      <c r="I14" s="407" t="e">
        <f>#REF!</f>
        <v>#REF!</v>
      </c>
      <c r="J14" s="407"/>
    </row>
    <row r="15" spans="1:12" ht="10.15" customHeight="1" x14ac:dyDescent="0.35">
      <c r="H15" s="5"/>
      <c r="J15" s="5"/>
    </row>
    <row r="16" spans="1:12" x14ac:dyDescent="0.35">
      <c r="H16" s="5" t="s">
        <v>8</v>
      </c>
      <c r="I16" s="407" t="e">
        <f>#REF!</f>
        <v>#REF!</v>
      </c>
      <c r="J16" s="407"/>
    </row>
    <row r="17" spans="1:10" ht="10.15" customHeight="1" x14ac:dyDescent="0.35">
      <c r="H17" s="5"/>
      <c r="J17" s="5"/>
    </row>
    <row r="18" spans="1:10" x14ac:dyDescent="0.35">
      <c r="H18" s="5" t="s">
        <v>9</v>
      </c>
      <c r="I18" s="407" t="e">
        <f>#REF!</f>
        <v>#REF!</v>
      </c>
      <c r="J18" s="407"/>
    </row>
    <row r="19" spans="1:10" ht="10.15" customHeight="1" x14ac:dyDescent="0.35">
      <c r="H19" s="5"/>
      <c r="J19" s="5"/>
    </row>
    <row r="20" spans="1:10" x14ac:dyDescent="0.35">
      <c r="H20" s="5" t="s">
        <v>10</v>
      </c>
      <c r="I20" s="407" t="e">
        <f>#REF!</f>
        <v>#REF!</v>
      </c>
      <c r="J20" s="407"/>
    </row>
    <row r="21" spans="1:10" ht="10.15" customHeight="1" x14ac:dyDescent="0.35"/>
    <row r="22" spans="1:10" ht="10.15" customHeight="1" x14ac:dyDescent="0.35"/>
    <row r="23" spans="1:10" x14ac:dyDescent="0.35">
      <c r="A23" t="s">
        <v>0</v>
      </c>
      <c r="G23" s="413" t="e">
        <f>#REF!</f>
        <v>#REF!</v>
      </c>
      <c r="H23" s="413"/>
      <c r="I23" s="413"/>
    </row>
    <row r="24" spans="1:10" ht="10.15" customHeight="1" x14ac:dyDescent="0.35"/>
    <row r="25" spans="1:10" x14ac:dyDescent="0.35">
      <c r="A25" s="6" t="s">
        <v>1</v>
      </c>
      <c r="G25" s="413" t="e">
        <f>#REF!</f>
        <v>#REF!</v>
      </c>
      <c r="H25" s="413"/>
      <c r="I25" s="413"/>
    </row>
    <row r="26" spans="1:10" ht="10.15" customHeight="1" x14ac:dyDescent="0.35">
      <c r="A26" s="3"/>
      <c r="B26" s="3"/>
      <c r="C26" s="3"/>
      <c r="D26" s="3"/>
      <c r="E26" s="3"/>
      <c r="F26" s="3"/>
      <c r="G26" s="3"/>
      <c r="H26" s="3"/>
      <c r="I26" s="3"/>
      <c r="J26" s="3"/>
    </row>
    <row r="27" spans="1:10" x14ac:dyDescent="0.35">
      <c r="E27" s="7" t="s">
        <v>11</v>
      </c>
      <c r="F27" s="8">
        <f>K3</f>
        <v>1</v>
      </c>
    </row>
    <row r="28" spans="1:10" ht="10.15" customHeight="1" x14ac:dyDescent="0.35"/>
    <row r="29" spans="1:10" x14ac:dyDescent="0.35">
      <c r="A29" s="6" t="s">
        <v>2</v>
      </c>
      <c r="G29" s="413" t="e">
        <f>HLOOKUP(K7,#REF!,26)</f>
        <v>#REF!</v>
      </c>
      <c r="H29" s="413"/>
      <c r="I29" s="413"/>
    </row>
    <row r="30" spans="1:10" ht="10.15" customHeight="1" x14ac:dyDescent="0.35"/>
    <row r="31" spans="1:10" x14ac:dyDescent="0.35">
      <c r="A31" s="6" t="s">
        <v>3</v>
      </c>
      <c r="G31" s="413" t="e">
        <f>HLOOKUP(K7,#REF!,27)</f>
        <v>#REF!</v>
      </c>
      <c r="H31" s="413"/>
      <c r="I31" s="413"/>
    </row>
    <row r="32" spans="1:10" ht="10.15" customHeight="1" x14ac:dyDescent="0.35"/>
    <row r="33" spans="1:10" x14ac:dyDescent="0.35">
      <c r="A33" s="6" t="s">
        <v>4</v>
      </c>
      <c r="G33" s="413" t="e">
        <f>HLOOKUP(K7,#REF!,28)</f>
        <v>#REF!</v>
      </c>
      <c r="H33" s="413"/>
      <c r="I33" s="413"/>
    </row>
    <row r="34" spans="1:10" ht="10.15" customHeight="1" x14ac:dyDescent="0.35"/>
    <row r="35" spans="1:10" x14ac:dyDescent="0.35">
      <c r="A35" s="6" t="s">
        <v>12</v>
      </c>
      <c r="G35" s="413" t="e">
        <f>HLOOKUP(K7,#REF!,29)</f>
        <v>#REF!</v>
      </c>
      <c r="H35" s="413"/>
      <c r="I35" s="413"/>
    </row>
    <row r="36" spans="1:10" ht="10.15" customHeight="1" x14ac:dyDescent="0.35"/>
    <row r="37" spans="1:10" ht="10.15" customHeight="1" x14ac:dyDescent="0.35">
      <c r="A37" s="3"/>
      <c r="B37" s="3"/>
      <c r="C37" s="3"/>
      <c r="D37" s="3"/>
      <c r="E37" s="3"/>
      <c r="F37" s="3"/>
      <c r="G37" s="3"/>
      <c r="H37" s="3"/>
      <c r="I37" s="3"/>
      <c r="J37" s="3"/>
    </row>
    <row r="38" spans="1:10" ht="10.15" customHeight="1" x14ac:dyDescent="0.35"/>
    <row r="39" spans="1:10" ht="75" customHeight="1" x14ac:dyDescent="0.35">
      <c r="A39" s="411" t="e">
        <f>"In accordance with Section 339.12, Florida Statutes and the Local Agency Program Agreement dated "&amp;B53&amp;" and expiring "&amp;B54&amp;",  this Local Agency "&amp;A51&amp;" has incurred the indebtedness listed above between the dates of "&amp;B55&amp;" and "&amp;B56&amp;" and hereby submits this monthly/quarterly invoice for Department of Transportation approval."</f>
        <v>#REF!</v>
      </c>
      <c r="B39" s="412"/>
      <c r="C39" s="412"/>
      <c r="D39" s="412"/>
      <c r="E39" s="412"/>
      <c r="F39" s="412"/>
      <c r="G39" s="412"/>
      <c r="H39" s="412"/>
      <c r="I39" s="412"/>
      <c r="J39" s="412"/>
    </row>
    <row r="40" spans="1:10" ht="10.15" customHeight="1" x14ac:dyDescent="0.35"/>
    <row r="41" spans="1:10" x14ac:dyDescent="0.35">
      <c r="A41" s="410" t="s">
        <v>13</v>
      </c>
      <c r="B41" s="410"/>
      <c r="C41" s="410"/>
      <c r="D41" s="410"/>
      <c r="E41" s="410"/>
      <c r="F41" s="410"/>
      <c r="G41" s="410"/>
      <c r="H41" s="410"/>
      <c r="I41" s="410"/>
      <c r="J41" s="410"/>
    </row>
    <row r="42" spans="1:10" ht="10.15" customHeight="1" x14ac:dyDescent="0.35"/>
    <row r="43" spans="1:10" ht="45" customHeight="1" x14ac:dyDescent="0.35">
      <c r="A43" s="408" t="e">
        <f>"I certify that I have verified this invoice, and that to the best of my knowledge and belief, it is a true and correct statement of the work performed and the materials supplied by "&amp;#REF!&amp;" or their representative contractor."</f>
        <v>#REF!</v>
      </c>
      <c r="B43" s="409"/>
      <c r="C43" s="409"/>
      <c r="D43" s="409"/>
      <c r="E43" s="409"/>
      <c r="F43" s="409"/>
      <c r="G43" s="409"/>
      <c r="H43" s="409"/>
      <c r="I43" s="409"/>
      <c r="J43" s="409"/>
    </row>
    <row r="44" spans="1:10" ht="10.15" customHeight="1" x14ac:dyDescent="0.35"/>
    <row r="45" spans="1:10" ht="10.15" customHeight="1" x14ac:dyDescent="0.35"/>
    <row r="46" spans="1:10" ht="10.15" customHeight="1" x14ac:dyDescent="0.35">
      <c r="A46" s="3"/>
      <c r="B46" s="3"/>
      <c r="C46" s="3"/>
      <c r="D46" s="3"/>
      <c r="G46" s="3"/>
      <c r="H46" s="3"/>
      <c r="I46" s="3"/>
      <c r="J46" s="3"/>
    </row>
    <row r="47" spans="1:10" x14ac:dyDescent="0.35">
      <c r="A47" t="e">
        <f>#REF!</f>
        <v>#REF!</v>
      </c>
      <c r="D47" t="s">
        <v>15</v>
      </c>
      <c r="G47" t="s">
        <v>14</v>
      </c>
      <c r="J47" t="s">
        <v>15</v>
      </c>
    </row>
    <row r="48" spans="1:10" ht="10.15" customHeight="1" x14ac:dyDescent="0.35"/>
    <row r="49" spans="1:4" ht="10.15" customHeight="1" x14ac:dyDescent="0.35">
      <c r="A49" s="3"/>
      <c r="B49" s="3"/>
      <c r="C49" s="3"/>
      <c r="D49" s="3"/>
    </row>
    <row r="50" spans="1:4" x14ac:dyDescent="0.35">
      <c r="A50" t="s">
        <v>16</v>
      </c>
      <c r="D50" t="s">
        <v>15</v>
      </c>
    </row>
    <row r="51" spans="1:4" x14ac:dyDescent="0.35">
      <c r="A51" t="e">
        <f>#REF!</f>
        <v>#REF!</v>
      </c>
    </row>
    <row r="52" spans="1:4" x14ac:dyDescent="0.35">
      <c r="A52" t="e">
        <f>#REF!</f>
        <v>#REF!</v>
      </c>
    </row>
    <row r="53" spans="1:4" x14ac:dyDescent="0.35">
      <c r="A53" s="10" t="e">
        <f>#REF!</f>
        <v>#REF!</v>
      </c>
      <c r="B53" t="e">
        <f>TEXT(A53,"mm/dd/yy")</f>
        <v>#REF!</v>
      </c>
    </row>
    <row r="54" spans="1:4" x14ac:dyDescent="0.35">
      <c r="A54" s="10" t="e">
        <f>#REF!</f>
        <v>#REF!</v>
      </c>
      <c r="B54" t="e">
        <f>TEXT(A54,"mm/dd/yy")</f>
        <v>#REF!</v>
      </c>
    </row>
    <row r="55" spans="1:4" x14ac:dyDescent="0.35">
      <c r="A55" s="11" t="e">
        <f>HLOOKUP(K5,#REF!,2)</f>
        <v>#REF!</v>
      </c>
      <c r="B55" t="e">
        <f>TEXT(A55,"mm/dd/yy")</f>
        <v>#REF!</v>
      </c>
    </row>
    <row r="56" spans="1:4" x14ac:dyDescent="0.35">
      <c r="A56" s="11" t="e">
        <f>HLOOKUP(K7,#REF!,3)</f>
        <v>#REF!</v>
      </c>
      <c r="B56" t="e">
        <f>TEXT(A56,"mm/dd/yy")</f>
        <v>#REF!</v>
      </c>
    </row>
  </sheetData>
  <mergeCells count="13">
    <mergeCell ref="I14:J14"/>
    <mergeCell ref="I16:J16"/>
    <mergeCell ref="I18:J18"/>
    <mergeCell ref="I20:J20"/>
    <mergeCell ref="A43:J43"/>
    <mergeCell ref="A41:J41"/>
    <mergeCell ref="A39:J39"/>
    <mergeCell ref="G23:I23"/>
    <mergeCell ref="G25:I25"/>
    <mergeCell ref="G29:I29"/>
    <mergeCell ref="G31:I31"/>
    <mergeCell ref="G33:I33"/>
    <mergeCell ref="G35:I35"/>
  </mergeCells>
  <pageMargins left="0.7" right="0.7" top="0.75" bottom="0.75" header="0.3" footer="0.3"/>
  <pageSetup scale="95" orientation="portrait" horizontalDpi="4294967295" verticalDpi="4294967295" r:id="rId1"/>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4:E21"/>
  <sheetViews>
    <sheetView topLeftCell="B1" workbookViewId="0"/>
  </sheetViews>
  <sheetFormatPr defaultRowHeight="12.5" x14ac:dyDescent="0.25"/>
  <cols>
    <col min="1" max="1" width="22.81640625" style="274" customWidth="1"/>
    <col min="2" max="2" width="27.7265625" style="274" customWidth="1"/>
    <col min="3" max="3" width="8.81640625" style="274"/>
    <col min="4" max="4" width="30.81640625" style="274" customWidth="1"/>
    <col min="5" max="5" width="21.1796875" style="274" customWidth="1"/>
    <col min="6" max="256" width="8.81640625" style="274"/>
    <col min="257" max="257" width="22.81640625" style="274" customWidth="1"/>
    <col min="258" max="258" width="27.7265625" style="274" customWidth="1"/>
    <col min="259" max="259" width="8.81640625" style="274"/>
    <col min="260" max="260" width="30.81640625" style="274" customWidth="1"/>
    <col min="261" max="261" width="21.1796875" style="274" customWidth="1"/>
    <col min="262" max="512" width="8.81640625" style="274"/>
    <col min="513" max="513" width="22.81640625" style="274" customWidth="1"/>
    <col min="514" max="514" width="27.7265625" style="274" customWidth="1"/>
    <col min="515" max="515" width="8.81640625" style="274"/>
    <col min="516" max="516" width="30.81640625" style="274" customWidth="1"/>
    <col min="517" max="517" width="21.1796875" style="274" customWidth="1"/>
    <col min="518" max="768" width="8.81640625" style="274"/>
    <col min="769" max="769" width="22.81640625" style="274" customWidth="1"/>
    <col min="770" max="770" width="27.7265625" style="274" customWidth="1"/>
    <col min="771" max="771" width="8.81640625" style="274"/>
    <col min="772" max="772" width="30.81640625" style="274" customWidth="1"/>
    <col min="773" max="773" width="21.1796875" style="274" customWidth="1"/>
    <col min="774" max="1024" width="8.81640625" style="274"/>
    <col min="1025" max="1025" width="22.81640625" style="274" customWidth="1"/>
    <col min="1026" max="1026" width="27.7265625" style="274" customWidth="1"/>
    <col min="1027" max="1027" width="8.81640625" style="274"/>
    <col min="1028" max="1028" width="30.81640625" style="274" customWidth="1"/>
    <col min="1029" max="1029" width="21.1796875" style="274" customWidth="1"/>
    <col min="1030" max="1280" width="8.81640625" style="274"/>
    <col min="1281" max="1281" width="22.81640625" style="274" customWidth="1"/>
    <col min="1282" max="1282" width="27.7265625" style="274" customWidth="1"/>
    <col min="1283" max="1283" width="8.81640625" style="274"/>
    <col min="1284" max="1284" width="30.81640625" style="274" customWidth="1"/>
    <col min="1285" max="1285" width="21.1796875" style="274" customWidth="1"/>
    <col min="1286" max="1536" width="8.81640625" style="274"/>
    <col min="1537" max="1537" width="22.81640625" style="274" customWidth="1"/>
    <col min="1538" max="1538" width="27.7265625" style="274" customWidth="1"/>
    <col min="1539" max="1539" width="8.81640625" style="274"/>
    <col min="1540" max="1540" width="30.81640625" style="274" customWidth="1"/>
    <col min="1541" max="1541" width="21.1796875" style="274" customWidth="1"/>
    <col min="1542" max="1792" width="8.81640625" style="274"/>
    <col min="1793" max="1793" width="22.81640625" style="274" customWidth="1"/>
    <col min="1794" max="1794" width="27.7265625" style="274" customWidth="1"/>
    <col min="1795" max="1795" width="8.81640625" style="274"/>
    <col min="1796" max="1796" width="30.81640625" style="274" customWidth="1"/>
    <col min="1797" max="1797" width="21.1796875" style="274" customWidth="1"/>
    <col min="1798" max="2048" width="8.81640625" style="274"/>
    <col min="2049" max="2049" width="22.81640625" style="274" customWidth="1"/>
    <col min="2050" max="2050" width="27.7265625" style="274" customWidth="1"/>
    <col min="2051" max="2051" width="8.81640625" style="274"/>
    <col min="2052" max="2052" width="30.81640625" style="274" customWidth="1"/>
    <col min="2053" max="2053" width="21.1796875" style="274" customWidth="1"/>
    <col min="2054" max="2304" width="8.81640625" style="274"/>
    <col min="2305" max="2305" width="22.81640625" style="274" customWidth="1"/>
    <col min="2306" max="2306" width="27.7265625" style="274" customWidth="1"/>
    <col min="2307" max="2307" width="8.81640625" style="274"/>
    <col min="2308" max="2308" width="30.81640625" style="274" customWidth="1"/>
    <col min="2309" max="2309" width="21.1796875" style="274" customWidth="1"/>
    <col min="2310" max="2560" width="8.81640625" style="274"/>
    <col min="2561" max="2561" width="22.81640625" style="274" customWidth="1"/>
    <col min="2562" max="2562" width="27.7265625" style="274" customWidth="1"/>
    <col min="2563" max="2563" width="8.81640625" style="274"/>
    <col min="2564" max="2564" width="30.81640625" style="274" customWidth="1"/>
    <col min="2565" max="2565" width="21.1796875" style="274" customWidth="1"/>
    <col min="2566" max="2816" width="8.81640625" style="274"/>
    <col min="2817" max="2817" width="22.81640625" style="274" customWidth="1"/>
    <col min="2818" max="2818" width="27.7265625" style="274" customWidth="1"/>
    <col min="2819" max="2819" width="8.81640625" style="274"/>
    <col min="2820" max="2820" width="30.81640625" style="274" customWidth="1"/>
    <col min="2821" max="2821" width="21.1796875" style="274" customWidth="1"/>
    <col min="2822" max="3072" width="8.81640625" style="274"/>
    <col min="3073" max="3073" width="22.81640625" style="274" customWidth="1"/>
    <col min="3074" max="3074" width="27.7265625" style="274" customWidth="1"/>
    <col min="3075" max="3075" width="8.81640625" style="274"/>
    <col min="3076" max="3076" width="30.81640625" style="274" customWidth="1"/>
    <col min="3077" max="3077" width="21.1796875" style="274" customWidth="1"/>
    <col min="3078" max="3328" width="8.81640625" style="274"/>
    <col min="3329" max="3329" width="22.81640625" style="274" customWidth="1"/>
    <col min="3330" max="3330" width="27.7265625" style="274" customWidth="1"/>
    <col min="3331" max="3331" width="8.81640625" style="274"/>
    <col min="3332" max="3332" width="30.81640625" style="274" customWidth="1"/>
    <col min="3333" max="3333" width="21.1796875" style="274" customWidth="1"/>
    <col min="3334" max="3584" width="8.81640625" style="274"/>
    <col min="3585" max="3585" width="22.81640625" style="274" customWidth="1"/>
    <col min="3586" max="3586" width="27.7265625" style="274" customWidth="1"/>
    <col min="3587" max="3587" width="8.81640625" style="274"/>
    <col min="3588" max="3588" width="30.81640625" style="274" customWidth="1"/>
    <col min="3589" max="3589" width="21.1796875" style="274" customWidth="1"/>
    <col min="3590" max="3840" width="8.81640625" style="274"/>
    <col min="3841" max="3841" width="22.81640625" style="274" customWidth="1"/>
    <col min="3842" max="3842" width="27.7265625" style="274" customWidth="1"/>
    <col min="3843" max="3843" width="8.81640625" style="274"/>
    <col min="3844" max="3844" width="30.81640625" style="274" customWidth="1"/>
    <col min="3845" max="3845" width="21.1796875" style="274" customWidth="1"/>
    <col min="3846" max="4096" width="8.81640625" style="274"/>
    <col min="4097" max="4097" width="22.81640625" style="274" customWidth="1"/>
    <col min="4098" max="4098" width="27.7265625" style="274" customWidth="1"/>
    <col min="4099" max="4099" width="8.81640625" style="274"/>
    <col min="4100" max="4100" width="30.81640625" style="274" customWidth="1"/>
    <col min="4101" max="4101" width="21.1796875" style="274" customWidth="1"/>
    <col min="4102" max="4352" width="8.81640625" style="274"/>
    <col min="4353" max="4353" width="22.81640625" style="274" customWidth="1"/>
    <col min="4354" max="4354" width="27.7265625" style="274" customWidth="1"/>
    <col min="4355" max="4355" width="8.81640625" style="274"/>
    <col min="4356" max="4356" width="30.81640625" style="274" customWidth="1"/>
    <col min="4357" max="4357" width="21.1796875" style="274" customWidth="1"/>
    <col min="4358" max="4608" width="8.81640625" style="274"/>
    <col min="4609" max="4609" width="22.81640625" style="274" customWidth="1"/>
    <col min="4610" max="4610" width="27.7265625" style="274" customWidth="1"/>
    <col min="4611" max="4611" width="8.81640625" style="274"/>
    <col min="4612" max="4612" width="30.81640625" style="274" customWidth="1"/>
    <col min="4613" max="4613" width="21.1796875" style="274" customWidth="1"/>
    <col min="4614" max="4864" width="8.81640625" style="274"/>
    <col min="4865" max="4865" width="22.81640625" style="274" customWidth="1"/>
    <col min="4866" max="4866" width="27.7265625" style="274" customWidth="1"/>
    <col min="4867" max="4867" width="8.81640625" style="274"/>
    <col min="4868" max="4868" width="30.81640625" style="274" customWidth="1"/>
    <col min="4869" max="4869" width="21.1796875" style="274" customWidth="1"/>
    <col min="4870" max="5120" width="8.81640625" style="274"/>
    <col min="5121" max="5121" width="22.81640625" style="274" customWidth="1"/>
    <col min="5122" max="5122" width="27.7265625" style="274" customWidth="1"/>
    <col min="5123" max="5123" width="8.81640625" style="274"/>
    <col min="5124" max="5124" width="30.81640625" style="274" customWidth="1"/>
    <col min="5125" max="5125" width="21.1796875" style="274" customWidth="1"/>
    <col min="5126" max="5376" width="8.81640625" style="274"/>
    <col min="5377" max="5377" width="22.81640625" style="274" customWidth="1"/>
    <col min="5378" max="5378" width="27.7265625" style="274" customWidth="1"/>
    <col min="5379" max="5379" width="8.81640625" style="274"/>
    <col min="5380" max="5380" width="30.81640625" style="274" customWidth="1"/>
    <col min="5381" max="5381" width="21.1796875" style="274" customWidth="1"/>
    <col min="5382" max="5632" width="8.81640625" style="274"/>
    <col min="5633" max="5633" width="22.81640625" style="274" customWidth="1"/>
    <col min="5634" max="5634" width="27.7265625" style="274" customWidth="1"/>
    <col min="5635" max="5635" width="8.81640625" style="274"/>
    <col min="5636" max="5636" width="30.81640625" style="274" customWidth="1"/>
    <col min="5637" max="5637" width="21.1796875" style="274" customWidth="1"/>
    <col min="5638" max="5888" width="8.81640625" style="274"/>
    <col min="5889" max="5889" width="22.81640625" style="274" customWidth="1"/>
    <col min="5890" max="5890" width="27.7265625" style="274" customWidth="1"/>
    <col min="5891" max="5891" width="8.81640625" style="274"/>
    <col min="5892" max="5892" width="30.81640625" style="274" customWidth="1"/>
    <col min="5893" max="5893" width="21.1796875" style="274" customWidth="1"/>
    <col min="5894" max="6144" width="8.81640625" style="274"/>
    <col min="6145" max="6145" width="22.81640625" style="274" customWidth="1"/>
    <col min="6146" max="6146" width="27.7265625" style="274" customWidth="1"/>
    <col min="6147" max="6147" width="8.81640625" style="274"/>
    <col min="6148" max="6148" width="30.81640625" style="274" customWidth="1"/>
    <col min="6149" max="6149" width="21.1796875" style="274" customWidth="1"/>
    <col min="6150" max="6400" width="8.81640625" style="274"/>
    <col min="6401" max="6401" width="22.81640625" style="274" customWidth="1"/>
    <col min="6402" max="6402" width="27.7265625" style="274" customWidth="1"/>
    <col min="6403" max="6403" width="8.81640625" style="274"/>
    <col min="6404" max="6404" width="30.81640625" style="274" customWidth="1"/>
    <col min="6405" max="6405" width="21.1796875" style="274" customWidth="1"/>
    <col min="6406" max="6656" width="8.81640625" style="274"/>
    <col min="6657" max="6657" width="22.81640625" style="274" customWidth="1"/>
    <col min="6658" max="6658" width="27.7265625" style="274" customWidth="1"/>
    <col min="6659" max="6659" width="8.81640625" style="274"/>
    <col min="6660" max="6660" width="30.81640625" style="274" customWidth="1"/>
    <col min="6661" max="6661" width="21.1796875" style="274" customWidth="1"/>
    <col min="6662" max="6912" width="8.81640625" style="274"/>
    <col min="6913" max="6913" width="22.81640625" style="274" customWidth="1"/>
    <col min="6914" max="6914" width="27.7265625" style="274" customWidth="1"/>
    <col min="6915" max="6915" width="8.81640625" style="274"/>
    <col min="6916" max="6916" width="30.81640625" style="274" customWidth="1"/>
    <col min="6917" max="6917" width="21.1796875" style="274" customWidth="1"/>
    <col min="6918" max="7168" width="8.81640625" style="274"/>
    <col min="7169" max="7169" width="22.81640625" style="274" customWidth="1"/>
    <col min="7170" max="7170" width="27.7265625" style="274" customWidth="1"/>
    <col min="7171" max="7171" width="8.81640625" style="274"/>
    <col min="7172" max="7172" width="30.81640625" style="274" customWidth="1"/>
    <col min="7173" max="7173" width="21.1796875" style="274" customWidth="1"/>
    <col min="7174" max="7424" width="8.81640625" style="274"/>
    <col min="7425" max="7425" width="22.81640625" style="274" customWidth="1"/>
    <col min="7426" max="7426" width="27.7265625" style="274" customWidth="1"/>
    <col min="7427" max="7427" width="8.81640625" style="274"/>
    <col min="7428" max="7428" width="30.81640625" style="274" customWidth="1"/>
    <col min="7429" max="7429" width="21.1796875" style="274" customWidth="1"/>
    <col min="7430" max="7680" width="8.81640625" style="274"/>
    <col min="7681" max="7681" width="22.81640625" style="274" customWidth="1"/>
    <col min="7682" max="7682" width="27.7265625" style="274" customWidth="1"/>
    <col min="7683" max="7683" width="8.81640625" style="274"/>
    <col min="7684" max="7684" width="30.81640625" style="274" customWidth="1"/>
    <col min="7685" max="7685" width="21.1796875" style="274" customWidth="1"/>
    <col min="7686" max="7936" width="8.81640625" style="274"/>
    <col min="7937" max="7937" width="22.81640625" style="274" customWidth="1"/>
    <col min="7938" max="7938" width="27.7265625" style="274" customWidth="1"/>
    <col min="7939" max="7939" width="8.81640625" style="274"/>
    <col min="7940" max="7940" width="30.81640625" style="274" customWidth="1"/>
    <col min="7941" max="7941" width="21.1796875" style="274" customWidth="1"/>
    <col min="7942" max="8192" width="8.81640625" style="274"/>
    <col min="8193" max="8193" width="22.81640625" style="274" customWidth="1"/>
    <col min="8194" max="8194" width="27.7265625" style="274" customWidth="1"/>
    <col min="8195" max="8195" width="8.81640625" style="274"/>
    <col min="8196" max="8196" width="30.81640625" style="274" customWidth="1"/>
    <col min="8197" max="8197" width="21.1796875" style="274" customWidth="1"/>
    <col min="8198" max="8448" width="8.81640625" style="274"/>
    <col min="8449" max="8449" width="22.81640625" style="274" customWidth="1"/>
    <col min="8450" max="8450" width="27.7265625" style="274" customWidth="1"/>
    <col min="8451" max="8451" width="8.81640625" style="274"/>
    <col min="8452" max="8452" width="30.81640625" style="274" customWidth="1"/>
    <col min="8453" max="8453" width="21.1796875" style="274" customWidth="1"/>
    <col min="8454" max="8704" width="8.81640625" style="274"/>
    <col min="8705" max="8705" width="22.81640625" style="274" customWidth="1"/>
    <col min="8706" max="8706" width="27.7265625" style="274" customWidth="1"/>
    <col min="8707" max="8707" width="8.81640625" style="274"/>
    <col min="8708" max="8708" width="30.81640625" style="274" customWidth="1"/>
    <col min="8709" max="8709" width="21.1796875" style="274" customWidth="1"/>
    <col min="8710" max="8960" width="8.81640625" style="274"/>
    <col min="8961" max="8961" width="22.81640625" style="274" customWidth="1"/>
    <col min="8962" max="8962" width="27.7265625" style="274" customWidth="1"/>
    <col min="8963" max="8963" width="8.81640625" style="274"/>
    <col min="8964" max="8964" width="30.81640625" style="274" customWidth="1"/>
    <col min="8965" max="8965" width="21.1796875" style="274" customWidth="1"/>
    <col min="8966" max="9216" width="8.81640625" style="274"/>
    <col min="9217" max="9217" width="22.81640625" style="274" customWidth="1"/>
    <col min="9218" max="9218" width="27.7265625" style="274" customWidth="1"/>
    <col min="9219" max="9219" width="8.81640625" style="274"/>
    <col min="9220" max="9220" width="30.81640625" style="274" customWidth="1"/>
    <col min="9221" max="9221" width="21.1796875" style="274" customWidth="1"/>
    <col min="9222" max="9472" width="8.81640625" style="274"/>
    <col min="9473" max="9473" width="22.81640625" style="274" customWidth="1"/>
    <col min="9474" max="9474" width="27.7265625" style="274" customWidth="1"/>
    <col min="9475" max="9475" width="8.81640625" style="274"/>
    <col min="9476" max="9476" width="30.81640625" style="274" customWidth="1"/>
    <col min="9477" max="9477" width="21.1796875" style="274" customWidth="1"/>
    <col min="9478" max="9728" width="8.81640625" style="274"/>
    <col min="9729" max="9729" width="22.81640625" style="274" customWidth="1"/>
    <col min="9730" max="9730" width="27.7265625" style="274" customWidth="1"/>
    <col min="9731" max="9731" width="8.81640625" style="274"/>
    <col min="9732" max="9732" width="30.81640625" style="274" customWidth="1"/>
    <col min="9733" max="9733" width="21.1796875" style="274" customWidth="1"/>
    <col min="9734" max="9984" width="8.81640625" style="274"/>
    <col min="9985" max="9985" width="22.81640625" style="274" customWidth="1"/>
    <col min="9986" max="9986" width="27.7265625" style="274" customWidth="1"/>
    <col min="9987" max="9987" width="8.81640625" style="274"/>
    <col min="9988" max="9988" width="30.81640625" style="274" customWidth="1"/>
    <col min="9989" max="9989" width="21.1796875" style="274" customWidth="1"/>
    <col min="9990" max="10240" width="8.81640625" style="274"/>
    <col min="10241" max="10241" width="22.81640625" style="274" customWidth="1"/>
    <col min="10242" max="10242" width="27.7265625" style="274" customWidth="1"/>
    <col min="10243" max="10243" width="8.81640625" style="274"/>
    <col min="10244" max="10244" width="30.81640625" style="274" customWidth="1"/>
    <col min="10245" max="10245" width="21.1796875" style="274" customWidth="1"/>
    <col min="10246" max="10496" width="8.81640625" style="274"/>
    <col min="10497" max="10497" width="22.81640625" style="274" customWidth="1"/>
    <col min="10498" max="10498" width="27.7265625" style="274" customWidth="1"/>
    <col min="10499" max="10499" width="8.81640625" style="274"/>
    <col min="10500" max="10500" width="30.81640625" style="274" customWidth="1"/>
    <col min="10501" max="10501" width="21.1796875" style="274" customWidth="1"/>
    <col min="10502" max="10752" width="8.81640625" style="274"/>
    <col min="10753" max="10753" width="22.81640625" style="274" customWidth="1"/>
    <col min="10754" max="10754" width="27.7265625" style="274" customWidth="1"/>
    <col min="10755" max="10755" width="8.81640625" style="274"/>
    <col min="10756" max="10756" width="30.81640625" style="274" customWidth="1"/>
    <col min="10757" max="10757" width="21.1796875" style="274" customWidth="1"/>
    <col min="10758" max="11008" width="8.81640625" style="274"/>
    <col min="11009" max="11009" width="22.81640625" style="274" customWidth="1"/>
    <col min="11010" max="11010" width="27.7265625" style="274" customWidth="1"/>
    <col min="11011" max="11011" width="8.81640625" style="274"/>
    <col min="11012" max="11012" width="30.81640625" style="274" customWidth="1"/>
    <col min="11013" max="11013" width="21.1796875" style="274" customWidth="1"/>
    <col min="11014" max="11264" width="8.81640625" style="274"/>
    <col min="11265" max="11265" width="22.81640625" style="274" customWidth="1"/>
    <col min="11266" max="11266" width="27.7265625" style="274" customWidth="1"/>
    <col min="11267" max="11267" width="8.81640625" style="274"/>
    <col min="11268" max="11268" width="30.81640625" style="274" customWidth="1"/>
    <col min="11269" max="11269" width="21.1796875" style="274" customWidth="1"/>
    <col min="11270" max="11520" width="8.81640625" style="274"/>
    <col min="11521" max="11521" width="22.81640625" style="274" customWidth="1"/>
    <col min="11522" max="11522" width="27.7265625" style="274" customWidth="1"/>
    <col min="11523" max="11523" width="8.81640625" style="274"/>
    <col min="11524" max="11524" width="30.81640625" style="274" customWidth="1"/>
    <col min="11525" max="11525" width="21.1796875" style="274" customWidth="1"/>
    <col min="11526" max="11776" width="8.81640625" style="274"/>
    <col min="11777" max="11777" width="22.81640625" style="274" customWidth="1"/>
    <col min="11778" max="11778" width="27.7265625" style="274" customWidth="1"/>
    <col min="11779" max="11779" width="8.81640625" style="274"/>
    <col min="11780" max="11780" width="30.81640625" style="274" customWidth="1"/>
    <col min="11781" max="11781" width="21.1796875" style="274" customWidth="1"/>
    <col min="11782" max="12032" width="8.81640625" style="274"/>
    <col min="12033" max="12033" width="22.81640625" style="274" customWidth="1"/>
    <col min="12034" max="12034" width="27.7265625" style="274" customWidth="1"/>
    <col min="12035" max="12035" width="8.81640625" style="274"/>
    <col min="12036" max="12036" width="30.81640625" style="274" customWidth="1"/>
    <col min="12037" max="12037" width="21.1796875" style="274" customWidth="1"/>
    <col min="12038" max="12288" width="8.81640625" style="274"/>
    <col min="12289" max="12289" width="22.81640625" style="274" customWidth="1"/>
    <col min="12290" max="12290" width="27.7265625" style="274" customWidth="1"/>
    <col min="12291" max="12291" width="8.81640625" style="274"/>
    <col min="12292" max="12292" width="30.81640625" style="274" customWidth="1"/>
    <col min="12293" max="12293" width="21.1796875" style="274" customWidth="1"/>
    <col min="12294" max="12544" width="8.81640625" style="274"/>
    <col min="12545" max="12545" width="22.81640625" style="274" customWidth="1"/>
    <col min="12546" max="12546" width="27.7265625" style="274" customWidth="1"/>
    <col min="12547" max="12547" width="8.81640625" style="274"/>
    <col min="12548" max="12548" width="30.81640625" style="274" customWidth="1"/>
    <col min="12549" max="12549" width="21.1796875" style="274" customWidth="1"/>
    <col min="12550" max="12800" width="8.81640625" style="274"/>
    <col min="12801" max="12801" width="22.81640625" style="274" customWidth="1"/>
    <col min="12802" max="12802" width="27.7265625" style="274" customWidth="1"/>
    <col min="12803" max="12803" width="8.81640625" style="274"/>
    <col min="12804" max="12804" width="30.81640625" style="274" customWidth="1"/>
    <col min="12805" max="12805" width="21.1796875" style="274" customWidth="1"/>
    <col min="12806" max="13056" width="8.81640625" style="274"/>
    <col min="13057" max="13057" width="22.81640625" style="274" customWidth="1"/>
    <col min="13058" max="13058" width="27.7265625" style="274" customWidth="1"/>
    <col min="13059" max="13059" width="8.81640625" style="274"/>
    <col min="13060" max="13060" width="30.81640625" style="274" customWidth="1"/>
    <col min="13061" max="13061" width="21.1796875" style="274" customWidth="1"/>
    <col min="13062" max="13312" width="8.81640625" style="274"/>
    <col min="13313" max="13313" width="22.81640625" style="274" customWidth="1"/>
    <col min="13314" max="13314" width="27.7265625" style="274" customWidth="1"/>
    <col min="13315" max="13315" width="8.81640625" style="274"/>
    <col min="13316" max="13316" width="30.81640625" style="274" customWidth="1"/>
    <col min="13317" max="13317" width="21.1796875" style="274" customWidth="1"/>
    <col min="13318" max="13568" width="8.81640625" style="274"/>
    <col min="13569" max="13569" width="22.81640625" style="274" customWidth="1"/>
    <col min="13570" max="13570" width="27.7265625" style="274" customWidth="1"/>
    <col min="13571" max="13571" width="8.81640625" style="274"/>
    <col min="13572" max="13572" width="30.81640625" style="274" customWidth="1"/>
    <col min="13573" max="13573" width="21.1796875" style="274" customWidth="1"/>
    <col min="13574" max="13824" width="8.81640625" style="274"/>
    <col min="13825" max="13825" width="22.81640625" style="274" customWidth="1"/>
    <col min="13826" max="13826" width="27.7265625" style="274" customWidth="1"/>
    <col min="13827" max="13827" width="8.81640625" style="274"/>
    <col min="13828" max="13828" width="30.81640625" style="274" customWidth="1"/>
    <col min="13829" max="13829" width="21.1796875" style="274" customWidth="1"/>
    <col min="13830" max="14080" width="8.81640625" style="274"/>
    <col min="14081" max="14081" width="22.81640625" style="274" customWidth="1"/>
    <col min="14082" max="14082" width="27.7265625" style="274" customWidth="1"/>
    <col min="14083" max="14083" width="8.81640625" style="274"/>
    <col min="14084" max="14084" width="30.81640625" style="274" customWidth="1"/>
    <col min="14085" max="14085" width="21.1796875" style="274" customWidth="1"/>
    <col min="14086" max="14336" width="8.81640625" style="274"/>
    <col min="14337" max="14337" width="22.81640625" style="274" customWidth="1"/>
    <col min="14338" max="14338" width="27.7265625" style="274" customWidth="1"/>
    <col min="14339" max="14339" width="8.81640625" style="274"/>
    <col min="14340" max="14340" width="30.81640625" style="274" customWidth="1"/>
    <col min="14341" max="14341" width="21.1796875" style="274" customWidth="1"/>
    <col min="14342" max="14592" width="8.81640625" style="274"/>
    <col min="14593" max="14593" width="22.81640625" style="274" customWidth="1"/>
    <col min="14594" max="14594" width="27.7265625" style="274" customWidth="1"/>
    <col min="14595" max="14595" width="8.81640625" style="274"/>
    <col min="14596" max="14596" width="30.81640625" style="274" customWidth="1"/>
    <col min="14597" max="14597" width="21.1796875" style="274" customWidth="1"/>
    <col min="14598" max="14848" width="8.81640625" style="274"/>
    <col min="14849" max="14849" width="22.81640625" style="274" customWidth="1"/>
    <col min="14850" max="14850" width="27.7265625" style="274" customWidth="1"/>
    <col min="14851" max="14851" width="8.81640625" style="274"/>
    <col min="14852" max="14852" width="30.81640625" style="274" customWidth="1"/>
    <col min="14853" max="14853" width="21.1796875" style="274" customWidth="1"/>
    <col min="14854" max="15104" width="8.81640625" style="274"/>
    <col min="15105" max="15105" width="22.81640625" style="274" customWidth="1"/>
    <col min="15106" max="15106" width="27.7265625" style="274" customWidth="1"/>
    <col min="15107" max="15107" width="8.81640625" style="274"/>
    <col min="15108" max="15108" width="30.81640625" style="274" customWidth="1"/>
    <col min="15109" max="15109" width="21.1796875" style="274" customWidth="1"/>
    <col min="15110" max="15360" width="8.81640625" style="274"/>
    <col min="15361" max="15361" width="22.81640625" style="274" customWidth="1"/>
    <col min="15362" max="15362" width="27.7265625" style="274" customWidth="1"/>
    <col min="15363" max="15363" width="8.81640625" style="274"/>
    <col min="15364" max="15364" width="30.81640625" style="274" customWidth="1"/>
    <col min="15365" max="15365" width="21.1796875" style="274" customWidth="1"/>
    <col min="15366" max="15616" width="8.81640625" style="274"/>
    <col min="15617" max="15617" width="22.81640625" style="274" customWidth="1"/>
    <col min="15618" max="15618" width="27.7265625" style="274" customWidth="1"/>
    <col min="15619" max="15619" width="8.81640625" style="274"/>
    <col min="15620" max="15620" width="30.81640625" style="274" customWidth="1"/>
    <col min="15621" max="15621" width="21.1796875" style="274" customWidth="1"/>
    <col min="15622" max="15872" width="8.81640625" style="274"/>
    <col min="15873" max="15873" width="22.81640625" style="274" customWidth="1"/>
    <col min="15874" max="15874" width="27.7265625" style="274" customWidth="1"/>
    <col min="15875" max="15875" width="8.81640625" style="274"/>
    <col min="15876" max="15876" width="30.81640625" style="274" customWidth="1"/>
    <col min="15877" max="15877" width="21.1796875" style="274" customWidth="1"/>
    <col min="15878" max="16128" width="8.81640625" style="274"/>
    <col min="16129" max="16129" width="22.81640625" style="274" customWidth="1"/>
    <col min="16130" max="16130" width="27.7265625" style="274" customWidth="1"/>
    <col min="16131" max="16131" width="8.81640625" style="274"/>
    <col min="16132" max="16132" width="30.81640625" style="274" customWidth="1"/>
    <col min="16133" max="16133" width="21.1796875" style="274" customWidth="1"/>
    <col min="16134" max="16384" width="8.81640625" style="274"/>
  </cols>
  <sheetData>
    <row r="4" spans="1:5" x14ac:dyDescent="0.25">
      <c r="A4" s="189" t="s">
        <v>396</v>
      </c>
      <c r="B4" s="189" t="s">
        <v>397</v>
      </c>
      <c r="C4" s="274" t="s">
        <v>398</v>
      </c>
      <c r="D4" s="280" t="s">
        <v>399</v>
      </c>
      <c r="E4" s="280" t="s">
        <v>400</v>
      </c>
    </row>
    <row r="5" spans="1:5" x14ac:dyDescent="0.25">
      <c r="A5" s="189"/>
      <c r="B5" s="281"/>
      <c r="C5" s="282">
        <v>176</v>
      </c>
      <c r="D5" s="281">
        <f>B5/C5</f>
        <v>0</v>
      </c>
      <c r="E5" s="281">
        <f>D5*0.5</f>
        <v>0</v>
      </c>
    </row>
    <row r="6" spans="1:5" x14ac:dyDescent="0.25">
      <c r="A6" s="189"/>
      <c r="B6" s="281"/>
      <c r="C6" s="282">
        <v>176</v>
      </c>
      <c r="D6" s="281">
        <f t="shared" ref="D6:D21" si="0">B6/C6</f>
        <v>0</v>
      </c>
      <c r="E6" s="281">
        <f t="shared" ref="E6:E21" si="1">D6*0.5</f>
        <v>0</v>
      </c>
    </row>
    <row r="7" spans="1:5" x14ac:dyDescent="0.25">
      <c r="A7" s="189"/>
      <c r="B7" s="281"/>
      <c r="C7" s="282">
        <v>176</v>
      </c>
      <c r="D7" s="281">
        <f t="shared" si="0"/>
        <v>0</v>
      </c>
      <c r="E7" s="281">
        <f t="shared" si="1"/>
        <v>0</v>
      </c>
    </row>
    <row r="8" spans="1:5" x14ac:dyDescent="0.25">
      <c r="A8" s="189"/>
      <c r="B8" s="281"/>
      <c r="C8" s="282">
        <v>176</v>
      </c>
      <c r="D8" s="281">
        <f t="shared" si="0"/>
        <v>0</v>
      </c>
      <c r="E8" s="281">
        <f t="shared" si="1"/>
        <v>0</v>
      </c>
    </row>
    <row r="9" spans="1:5" x14ac:dyDescent="0.25">
      <c r="B9" s="281"/>
      <c r="C9" s="282">
        <v>176</v>
      </c>
      <c r="D9" s="281">
        <f t="shared" si="0"/>
        <v>0</v>
      </c>
      <c r="E9" s="281">
        <f t="shared" si="1"/>
        <v>0</v>
      </c>
    </row>
    <row r="10" spans="1:5" x14ac:dyDescent="0.25">
      <c r="B10" s="281"/>
      <c r="C10" s="282">
        <v>176</v>
      </c>
      <c r="D10" s="281">
        <f t="shared" si="0"/>
        <v>0</v>
      </c>
      <c r="E10" s="281">
        <f t="shared" si="1"/>
        <v>0</v>
      </c>
    </row>
    <row r="11" spans="1:5" x14ac:dyDescent="0.25">
      <c r="B11" s="281"/>
      <c r="C11" s="282">
        <v>176</v>
      </c>
      <c r="D11" s="281">
        <f t="shared" si="0"/>
        <v>0</v>
      </c>
      <c r="E11" s="281">
        <f t="shared" si="1"/>
        <v>0</v>
      </c>
    </row>
    <row r="12" spans="1:5" x14ac:dyDescent="0.25">
      <c r="B12" s="281"/>
      <c r="C12" s="282">
        <v>176</v>
      </c>
      <c r="D12" s="281">
        <f t="shared" si="0"/>
        <v>0</v>
      </c>
      <c r="E12" s="281">
        <f t="shared" si="1"/>
        <v>0</v>
      </c>
    </row>
    <row r="13" spans="1:5" x14ac:dyDescent="0.25">
      <c r="B13" s="281"/>
      <c r="C13" s="282">
        <v>176</v>
      </c>
      <c r="D13" s="281">
        <f t="shared" si="0"/>
        <v>0</v>
      </c>
      <c r="E13" s="281">
        <f t="shared" si="1"/>
        <v>0</v>
      </c>
    </row>
    <row r="14" spans="1:5" x14ac:dyDescent="0.25">
      <c r="B14" s="281"/>
      <c r="C14" s="282">
        <v>176</v>
      </c>
      <c r="D14" s="281">
        <f t="shared" si="0"/>
        <v>0</v>
      </c>
      <c r="E14" s="281">
        <f t="shared" si="1"/>
        <v>0</v>
      </c>
    </row>
    <row r="15" spans="1:5" x14ac:dyDescent="0.25">
      <c r="B15" s="281"/>
      <c r="C15" s="282">
        <v>176</v>
      </c>
      <c r="D15" s="281">
        <f t="shared" si="0"/>
        <v>0</v>
      </c>
      <c r="E15" s="281">
        <f t="shared" si="1"/>
        <v>0</v>
      </c>
    </row>
    <row r="16" spans="1:5" x14ac:dyDescent="0.25">
      <c r="B16" s="281"/>
      <c r="C16" s="282">
        <v>176</v>
      </c>
      <c r="D16" s="281">
        <f t="shared" si="0"/>
        <v>0</v>
      </c>
      <c r="E16" s="281">
        <f t="shared" si="1"/>
        <v>0</v>
      </c>
    </row>
    <row r="17" spans="1:5" x14ac:dyDescent="0.25">
      <c r="B17" s="281"/>
      <c r="C17" s="282">
        <v>176</v>
      </c>
      <c r="D17" s="281">
        <f t="shared" si="0"/>
        <v>0</v>
      </c>
      <c r="E17" s="281">
        <f t="shared" si="1"/>
        <v>0</v>
      </c>
    </row>
    <row r="18" spans="1:5" x14ac:dyDescent="0.25">
      <c r="B18" s="281"/>
      <c r="C18" s="282">
        <v>176</v>
      </c>
      <c r="D18" s="281">
        <f t="shared" si="0"/>
        <v>0</v>
      </c>
      <c r="E18" s="281">
        <f t="shared" si="1"/>
        <v>0</v>
      </c>
    </row>
    <row r="19" spans="1:5" x14ac:dyDescent="0.25">
      <c r="B19" s="281"/>
      <c r="C19" s="282">
        <v>176</v>
      </c>
      <c r="D19" s="281">
        <f t="shared" si="0"/>
        <v>0</v>
      </c>
      <c r="E19" s="281">
        <f t="shared" si="1"/>
        <v>0</v>
      </c>
    </row>
    <row r="20" spans="1:5" x14ac:dyDescent="0.25">
      <c r="B20" s="281"/>
      <c r="C20" s="282">
        <v>176</v>
      </c>
      <c r="D20" s="281">
        <f t="shared" si="0"/>
        <v>0</v>
      </c>
      <c r="E20" s="281">
        <f t="shared" si="1"/>
        <v>0</v>
      </c>
    </row>
    <row r="21" spans="1:5" x14ac:dyDescent="0.25">
      <c r="A21" s="189" t="s">
        <v>401</v>
      </c>
      <c r="B21" s="281">
        <v>3973.71</v>
      </c>
      <c r="C21" s="282">
        <v>176</v>
      </c>
      <c r="D21" s="281">
        <f t="shared" si="0"/>
        <v>22.577897727272727</v>
      </c>
      <c r="E21" s="281">
        <f t="shared" si="1"/>
        <v>11.288948863636364</v>
      </c>
    </row>
  </sheetData>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J47"/>
  <sheetViews>
    <sheetView view="pageBreakPreview" topLeftCell="A25" zoomScale="87" zoomScaleNormal="80" zoomScaleSheetLayoutView="87" workbookViewId="0">
      <selection activeCell="B28" sqref="B28:D28"/>
    </sheetView>
  </sheetViews>
  <sheetFormatPr defaultRowHeight="14.5" x14ac:dyDescent="0.35"/>
  <cols>
    <col min="1" max="1" width="28.7265625" customWidth="1"/>
    <col min="2" max="2" width="33.7265625" customWidth="1"/>
    <col min="3" max="3" width="22.7265625" customWidth="1"/>
    <col min="4" max="4" width="29.453125" customWidth="1"/>
    <col min="5" max="5" width="44.54296875" customWidth="1"/>
    <col min="9" max="9" width="16.26953125" bestFit="1" customWidth="1"/>
  </cols>
  <sheetData>
    <row r="1" spans="1:10" ht="15.5" x14ac:dyDescent="0.35">
      <c r="A1" s="283" t="s">
        <v>402</v>
      </c>
      <c r="B1" s="284"/>
      <c r="C1" s="285"/>
      <c r="D1" s="285"/>
    </row>
    <row r="2" spans="1:10" ht="18.5" x14ac:dyDescent="0.45">
      <c r="A2" s="286" t="s">
        <v>403</v>
      </c>
      <c r="B2" s="287" t="e">
        <f>#REF!</f>
        <v>#REF!</v>
      </c>
      <c r="C2" s="285"/>
      <c r="D2" s="288" t="s">
        <v>404</v>
      </c>
      <c r="E2" s="289"/>
      <c r="H2" t="s">
        <v>405</v>
      </c>
      <c r="I2" t="s">
        <v>406</v>
      </c>
      <c r="J2" t="s">
        <v>407</v>
      </c>
    </row>
    <row r="3" spans="1:10" ht="18.5" x14ac:dyDescent="0.45">
      <c r="A3" s="286" t="s">
        <v>408</v>
      </c>
      <c r="B3" s="287" t="e">
        <f>#REF!</f>
        <v>#REF!</v>
      </c>
      <c r="C3" s="285"/>
      <c r="D3" s="288" t="s">
        <v>409</v>
      </c>
      <c r="E3" s="285"/>
      <c r="H3" t="s">
        <v>410</v>
      </c>
      <c r="I3" t="s">
        <v>411</v>
      </c>
      <c r="J3" t="s">
        <v>412</v>
      </c>
    </row>
    <row r="4" spans="1:10" ht="18.5" x14ac:dyDescent="0.45">
      <c r="A4" s="286" t="s">
        <v>413</v>
      </c>
      <c r="B4" s="287"/>
      <c r="C4" s="285"/>
      <c r="D4" s="286" t="s">
        <v>414</v>
      </c>
      <c r="E4" s="285"/>
      <c r="H4" t="s">
        <v>415</v>
      </c>
      <c r="I4" t="s">
        <v>416</v>
      </c>
      <c r="J4" t="s">
        <v>417</v>
      </c>
    </row>
    <row r="5" spans="1:10" ht="16" thickBot="1" x14ac:dyDescent="0.4">
      <c r="A5" s="290"/>
      <c r="B5" s="290"/>
      <c r="C5" s="285"/>
      <c r="D5" s="285"/>
      <c r="E5" s="285"/>
      <c r="H5" t="s">
        <v>418</v>
      </c>
      <c r="J5" t="s">
        <v>419</v>
      </c>
    </row>
    <row r="6" spans="1:10" ht="19.5" thickTop="1" thickBot="1" x14ac:dyDescent="0.5">
      <c r="A6" s="636" t="s">
        <v>420</v>
      </c>
      <c r="B6" s="637"/>
      <c r="C6" s="637"/>
      <c r="D6" s="637"/>
      <c r="E6" s="638"/>
      <c r="H6" t="s">
        <v>421</v>
      </c>
    </row>
    <row r="7" spans="1:10" ht="10.9" customHeight="1" thickTop="1" x14ac:dyDescent="0.45">
      <c r="A7" s="291"/>
      <c r="B7" s="292"/>
      <c r="C7" s="293"/>
      <c r="D7" s="291"/>
      <c r="E7" s="294"/>
    </row>
    <row r="8" spans="1:10" ht="18.5" x14ac:dyDescent="0.45">
      <c r="A8" s="291" t="s">
        <v>15</v>
      </c>
      <c r="B8" s="295"/>
      <c r="C8" s="293"/>
      <c r="D8" s="291" t="s">
        <v>422</v>
      </c>
      <c r="E8" s="296"/>
      <c r="J8" t="s">
        <v>423</v>
      </c>
    </row>
    <row r="9" spans="1:10" ht="10.9" customHeight="1" thickBot="1" x14ac:dyDescent="0.5">
      <c r="A9" s="286"/>
      <c r="B9" s="297"/>
      <c r="C9" s="297"/>
      <c r="D9" s="291"/>
      <c r="E9" s="294"/>
      <c r="J9" t="s">
        <v>424</v>
      </c>
    </row>
    <row r="10" spans="1:10" ht="19.5" thickTop="1" thickBot="1" x14ac:dyDescent="0.5">
      <c r="A10" s="636" t="s">
        <v>425</v>
      </c>
      <c r="B10" s="637"/>
      <c r="C10" s="637"/>
      <c r="D10" s="637"/>
      <c r="E10" s="638"/>
      <c r="J10" t="s">
        <v>426</v>
      </c>
    </row>
    <row r="11" spans="1:10" ht="10.9" customHeight="1" thickTop="1" x14ac:dyDescent="0.45">
      <c r="A11" s="298"/>
      <c r="B11" s="292"/>
      <c r="C11" s="293"/>
      <c r="D11" s="291"/>
      <c r="E11" s="299"/>
    </row>
    <row r="12" spans="1:10" ht="18.5" x14ac:dyDescent="0.45">
      <c r="A12" s="298" t="s">
        <v>15</v>
      </c>
      <c r="B12" s="295"/>
      <c r="C12" s="293"/>
      <c r="D12" s="291" t="s">
        <v>422</v>
      </c>
      <c r="E12" s="300"/>
    </row>
    <row r="13" spans="1:10" ht="10.9" customHeight="1" thickBot="1" x14ac:dyDescent="0.5">
      <c r="A13" s="301"/>
      <c r="B13" s="297"/>
      <c r="C13" s="297"/>
      <c r="D13" s="286"/>
      <c r="E13" s="299"/>
    </row>
    <row r="14" spans="1:10" ht="19.5" thickTop="1" thickBot="1" x14ac:dyDescent="0.5">
      <c r="A14" s="636" t="s">
        <v>427</v>
      </c>
      <c r="B14" s="637"/>
      <c r="C14" s="637"/>
      <c r="D14" s="637"/>
      <c r="E14" s="638"/>
    </row>
    <row r="15" spans="1:10" ht="10.9" customHeight="1" thickTop="1" x14ac:dyDescent="0.45">
      <c r="A15" s="302"/>
      <c r="B15" s="286"/>
      <c r="C15" s="286"/>
      <c r="D15" s="286"/>
      <c r="E15" s="303"/>
    </row>
    <row r="16" spans="1:10" ht="80.5" customHeight="1" x14ac:dyDescent="0.35">
      <c r="A16" s="647"/>
      <c r="B16" s="647"/>
      <c r="C16" s="647"/>
      <c r="D16" s="647"/>
      <c r="E16" s="647"/>
    </row>
    <row r="17" spans="1:10" ht="10.9" customHeight="1" thickBot="1" x14ac:dyDescent="0.5">
      <c r="A17" s="286"/>
      <c r="B17" s="286"/>
      <c r="C17" s="286"/>
      <c r="D17" s="286"/>
      <c r="E17" s="286"/>
    </row>
    <row r="18" spans="1:10" ht="19.5" thickTop="1" thickBot="1" x14ac:dyDescent="0.5">
      <c r="A18" s="636" t="s">
        <v>428</v>
      </c>
      <c r="B18" s="637"/>
      <c r="C18" s="637"/>
      <c r="D18" s="637"/>
      <c r="E18" s="638"/>
    </row>
    <row r="19" spans="1:10" ht="10.9" customHeight="1" thickTop="1" x14ac:dyDescent="0.45">
      <c r="A19" s="286"/>
      <c r="B19" s="286"/>
      <c r="C19" s="286"/>
      <c r="D19" s="286"/>
      <c r="E19" s="286"/>
    </row>
    <row r="20" spans="1:10" ht="71.25" customHeight="1" x14ac:dyDescent="0.35">
      <c r="A20" s="647"/>
      <c r="B20" s="647"/>
      <c r="C20" s="647"/>
      <c r="D20" s="647"/>
      <c r="E20" s="647"/>
    </row>
    <row r="21" spans="1:10" ht="10.9" customHeight="1" thickBot="1" x14ac:dyDescent="0.5">
      <c r="A21" s="286"/>
      <c r="B21" s="286"/>
      <c r="C21" s="286"/>
      <c r="D21" s="286"/>
      <c r="E21" s="286"/>
    </row>
    <row r="22" spans="1:10" ht="19.5" thickTop="1" thickBot="1" x14ac:dyDescent="0.5">
      <c r="A22" s="636" t="s">
        <v>429</v>
      </c>
      <c r="B22" s="637"/>
      <c r="C22" s="637"/>
      <c r="D22" s="637"/>
      <c r="E22" s="638"/>
    </row>
    <row r="23" spans="1:10" ht="10.9" customHeight="1" thickTop="1" x14ac:dyDescent="0.45">
      <c r="A23" s="286"/>
      <c r="B23" s="286"/>
      <c r="C23" s="286"/>
      <c r="D23" s="286"/>
      <c r="E23" s="286"/>
    </row>
    <row r="24" spans="1:10" ht="48" customHeight="1" x14ac:dyDescent="0.35">
      <c r="A24" s="639"/>
      <c r="B24" s="639"/>
      <c r="C24" s="639"/>
      <c r="D24" s="639"/>
      <c r="E24" s="639"/>
    </row>
    <row r="25" spans="1:10" ht="10.9" customHeight="1" thickBot="1" x14ac:dyDescent="0.5">
      <c r="A25" s="286"/>
      <c r="B25" s="286"/>
      <c r="C25" s="286"/>
      <c r="D25" s="286"/>
      <c r="E25" s="286"/>
    </row>
    <row r="26" spans="1:10" s="304" customFormat="1" ht="19.5" thickTop="1" thickBot="1" x14ac:dyDescent="0.5">
      <c r="A26" s="640" t="s">
        <v>430</v>
      </c>
      <c r="B26" s="641"/>
      <c r="C26" s="641"/>
      <c r="D26" s="641"/>
      <c r="E26" s="642"/>
      <c r="G26" s="305"/>
      <c r="H26" s="305"/>
      <c r="J26" s="305"/>
    </row>
    <row r="27" spans="1:10" s="304" customFormat="1" ht="10.15" customHeight="1" thickTop="1" x14ac:dyDescent="0.45">
      <c r="A27" s="306"/>
    </row>
    <row r="28" spans="1:10" s="304" customFormat="1" ht="18.5" x14ac:dyDescent="0.45">
      <c r="A28" s="307" t="s">
        <v>431</v>
      </c>
      <c r="B28" s="643"/>
      <c r="C28" s="644"/>
      <c r="D28" s="644"/>
      <c r="E28" s="308"/>
      <c r="G28" s="305"/>
      <c r="H28" s="305"/>
      <c r="J28" s="305"/>
    </row>
    <row r="29" spans="1:10" s="304" customFormat="1" ht="10.15" customHeight="1" thickBot="1" x14ac:dyDescent="0.5"/>
    <row r="30" spans="1:10" ht="19.5" thickTop="1" thickBot="1" x14ac:dyDescent="0.5">
      <c r="A30" s="309" t="s">
        <v>432</v>
      </c>
      <c r="B30" s="310"/>
      <c r="C30" s="310"/>
      <c r="D30" s="310"/>
      <c r="E30" s="311"/>
    </row>
    <row r="31" spans="1:10" ht="10.9" customHeight="1" thickTop="1" x14ac:dyDescent="0.45">
      <c r="A31" s="286"/>
      <c r="B31" s="286"/>
      <c r="C31" s="286"/>
      <c r="D31" s="286"/>
      <c r="E31" s="286"/>
    </row>
    <row r="32" spans="1:10" ht="18.5" x14ac:dyDescent="0.45">
      <c r="A32" s="312" t="s">
        <v>433</v>
      </c>
      <c r="B32" s="313"/>
      <c r="C32" s="286"/>
      <c r="D32" s="286"/>
      <c r="E32" s="286"/>
    </row>
    <row r="33" spans="1:9" ht="50.5" customHeight="1" x14ac:dyDescent="0.35">
      <c r="A33" s="645"/>
      <c r="B33" s="645"/>
      <c r="C33" s="645"/>
      <c r="D33" s="645"/>
      <c r="E33" s="645"/>
    </row>
    <row r="34" spans="1:9" ht="10.9" customHeight="1" thickBot="1" x14ac:dyDescent="0.5">
      <c r="A34" s="286"/>
      <c r="B34" s="286"/>
      <c r="C34" s="286"/>
      <c r="D34" s="286"/>
      <c r="E34" s="286"/>
    </row>
    <row r="35" spans="1:9" ht="19.5" thickTop="1" thickBot="1" x14ac:dyDescent="0.5">
      <c r="A35" s="309" t="s">
        <v>434</v>
      </c>
      <c r="B35" s="310"/>
      <c r="C35" s="311"/>
      <c r="D35" s="314" t="s">
        <v>435</v>
      </c>
      <c r="E35" s="315"/>
    </row>
    <row r="36" spans="1:9" ht="10.9" customHeight="1" thickTop="1" x14ac:dyDescent="0.45">
      <c r="A36" s="286"/>
      <c r="B36" s="286"/>
      <c r="C36" s="286"/>
      <c r="D36" s="286"/>
      <c r="E36" s="286"/>
    </row>
    <row r="37" spans="1:9" ht="51.65" customHeight="1" x14ac:dyDescent="0.35">
      <c r="A37" s="646" t="s">
        <v>436</v>
      </c>
      <c r="B37" s="646"/>
      <c r="C37" s="646"/>
      <c r="D37" s="646"/>
      <c r="E37" s="646"/>
    </row>
    <row r="38" spans="1:9" ht="10.9" customHeight="1" x14ac:dyDescent="0.45">
      <c r="A38" s="286"/>
      <c r="B38" s="286"/>
      <c r="C38" s="286"/>
      <c r="D38" s="286"/>
      <c r="E38" s="286"/>
      <c r="I38" t="s">
        <v>437</v>
      </c>
    </row>
    <row r="39" spans="1:9" ht="70.150000000000006" customHeight="1" thickBot="1" x14ac:dyDescent="0.5">
      <c r="A39" s="316" t="s">
        <v>438</v>
      </c>
      <c r="B39" s="629"/>
      <c r="C39" s="630"/>
      <c r="D39" s="630"/>
      <c r="E39" s="631"/>
      <c r="I39" t="s">
        <v>439</v>
      </c>
    </row>
    <row r="40" spans="1:9" ht="23.25" customHeight="1" thickTop="1" thickBot="1" x14ac:dyDescent="0.5">
      <c r="A40" s="309" t="s">
        <v>440</v>
      </c>
      <c r="B40" s="310" t="s">
        <v>441</v>
      </c>
      <c r="C40" s="310"/>
      <c r="D40" s="310"/>
      <c r="E40" s="311"/>
      <c r="I40" t="s">
        <v>442</v>
      </c>
    </row>
    <row r="41" spans="1:9" ht="9.75" customHeight="1" thickTop="1" x14ac:dyDescent="0.45">
      <c r="A41" s="317"/>
      <c r="B41" s="317"/>
      <c r="C41" s="317"/>
      <c r="D41" s="317"/>
      <c r="E41" s="317"/>
      <c r="I41" t="s">
        <v>443</v>
      </c>
    </row>
    <row r="42" spans="1:9" ht="23.25" customHeight="1" x14ac:dyDescent="0.45">
      <c r="A42" s="317" t="s">
        <v>444</v>
      </c>
      <c r="B42" s="632"/>
      <c r="C42" s="633"/>
      <c r="D42" s="633"/>
      <c r="E42" s="634"/>
      <c r="I42" t="s">
        <v>443</v>
      </c>
    </row>
    <row r="43" spans="1:9" ht="23.25" customHeight="1" x14ac:dyDescent="0.45">
      <c r="A43" s="317" t="s">
        <v>445</v>
      </c>
      <c r="B43" s="635"/>
      <c r="C43" s="633"/>
      <c r="D43" s="633"/>
      <c r="E43" s="634"/>
      <c r="I43" t="s">
        <v>446</v>
      </c>
    </row>
    <row r="44" spans="1:9" ht="6.75" customHeight="1" thickBot="1" x14ac:dyDescent="0.5">
      <c r="A44" s="317"/>
      <c r="B44" s="317"/>
      <c r="C44" s="317"/>
      <c r="D44" s="317"/>
      <c r="E44" s="317"/>
      <c r="I44" t="s">
        <v>447</v>
      </c>
    </row>
    <row r="45" spans="1:9" ht="19.5" thickTop="1" thickBot="1" x14ac:dyDescent="0.5">
      <c r="A45" s="318" t="s">
        <v>448</v>
      </c>
      <c r="B45" s="319"/>
      <c r="C45" s="320"/>
      <c r="D45" s="321"/>
      <c r="E45" s="322"/>
    </row>
    <row r="46" spans="1:9" ht="15" thickTop="1" x14ac:dyDescent="0.35">
      <c r="A46" s="323" t="s">
        <v>449</v>
      </c>
      <c r="B46" s="324" t="s">
        <v>450</v>
      </c>
      <c r="C46" s="324" t="s">
        <v>451</v>
      </c>
      <c r="D46" s="324" t="s">
        <v>452</v>
      </c>
      <c r="E46" s="324" t="s">
        <v>453</v>
      </c>
    </row>
    <row r="47" spans="1:9" ht="48" customHeight="1" x14ac:dyDescent="0.45">
      <c r="A47" s="288" t="s">
        <v>454</v>
      </c>
      <c r="B47" s="325"/>
      <c r="C47" s="326"/>
      <c r="D47" s="291" t="s">
        <v>455</v>
      </c>
      <c r="E47" s="326"/>
    </row>
  </sheetData>
  <mergeCells count="15">
    <mergeCell ref="A20:E20"/>
    <mergeCell ref="A6:E6"/>
    <mergeCell ref="A10:E10"/>
    <mergeCell ref="A14:E14"/>
    <mergeCell ref="A16:E16"/>
    <mergeCell ref="A18:E18"/>
    <mergeCell ref="B39:E39"/>
    <mergeCell ref="B42:E42"/>
    <mergeCell ref="B43:E43"/>
    <mergeCell ref="A22:E22"/>
    <mergeCell ref="A24:E24"/>
    <mergeCell ref="A26:E26"/>
    <mergeCell ref="B28:D28"/>
    <mergeCell ref="A33:E33"/>
    <mergeCell ref="A37:E37"/>
  </mergeCells>
  <dataValidations count="9">
    <dataValidation type="list" allowBlank="1" showInputMessage="1" showErrorMessage="1" sqref="B42:E42" xr:uid="{00000000-0002-0000-1A00-000000000000}">
      <formula1>$I$38:$I$44</formula1>
    </dataValidation>
    <dataValidation type="list" allowBlank="1" showInputMessage="1" showErrorMessage="1" sqref="B28" xr:uid="{00000000-0002-0000-1A00-000001000000}">
      <formula1>$J$8:$J$10</formula1>
    </dataValidation>
    <dataValidation type="list" allowBlank="1" showInputMessage="1" showErrorMessage="1" sqref="E45" xr:uid="{00000000-0002-0000-1A00-000002000000}">
      <formula1>_4thbox</formula1>
    </dataValidation>
    <dataValidation type="list" allowBlank="1" showInputMessage="1" showErrorMessage="1" sqref="D45" xr:uid="{00000000-0002-0000-1A00-000003000000}">
      <formula1>_3rdbox</formula1>
    </dataValidation>
    <dataValidation type="list" allowBlank="1" showInputMessage="1" showErrorMessage="1" sqref="C45" xr:uid="{00000000-0002-0000-1A00-000004000000}">
      <formula1>_2ndbox</formula1>
    </dataValidation>
    <dataValidation type="list" allowBlank="1" showInputMessage="1" showErrorMessage="1" sqref="B45" xr:uid="{00000000-0002-0000-1A00-000005000000}">
      <formula1>_1stbox</formula1>
    </dataValidation>
    <dataValidation type="list" allowBlank="1" showInputMessage="1" showErrorMessage="1" sqref="B39:E39" xr:uid="{00000000-0002-0000-1A00-000006000000}">
      <formula1>$J$2:$J$5</formula1>
    </dataValidation>
    <dataValidation type="list" allowBlank="1" showInputMessage="1" showErrorMessage="1" sqref="E12" xr:uid="{00000000-0002-0000-1A00-000007000000}">
      <formula1>$I$2:$I$4</formula1>
    </dataValidation>
    <dataValidation type="list" allowBlank="1" showInputMessage="1" showErrorMessage="1" sqref="E8" xr:uid="{00000000-0002-0000-1A00-000008000000}">
      <formula1>$H$2:$H$6</formula1>
    </dataValidation>
  </dataValidations>
  <printOptions horizontalCentered="1"/>
  <pageMargins left="0.2" right="0.2" top="0.67" bottom="0.5" header="0.3" footer="0.3"/>
  <pageSetup scale="62" orientation="portrait" r:id="rId1"/>
  <headerFooter>
    <oddHeader>&amp;C&amp;"-,Bold"&amp;18ENTITLEMENT ANALYSIS&amp;Rpage # ______
_______/______</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2:B92"/>
  <sheetViews>
    <sheetView topLeftCell="A67" workbookViewId="0">
      <selection activeCell="B29" sqref="B29"/>
    </sheetView>
  </sheetViews>
  <sheetFormatPr defaultRowHeight="14.5" x14ac:dyDescent="0.35"/>
  <cols>
    <col min="1" max="1" width="8.81640625" style="327"/>
    <col min="2" max="2" width="131.453125" style="329" bestFit="1" customWidth="1"/>
    <col min="3" max="257" width="8.81640625" style="329"/>
    <col min="258" max="258" width="131.453125" style="329" bestFit="1" customWidth="1"/>
    <col min="259" max="513" width="8.81640625" style="329"/>
    <col min="514" max="514" width="131.453125" style="329" bestFit="1" customWidth="1"/>
    <col min="515" max="769" width="8.81640625" style="329"/>
    <col min="770" max="770" width="131.453125" style="329" bestFit="1" customWidth="1"/>
    <col min="771" max="1025" width="8.81640625" style="329"/>
    <col min="1026" max="1026" width="131.453125" style="329" bestFit="1" customWidth="1"/>
    <col min="1027" max="1281" width="8.81640625" style="329"/>
    <col min="1282" max="1282" width="131.453125" style="329" bestFit="1" customWidth="1"/>
    <col min="1283" max="1537" width="8.81640625" style="329"/>
    <col min="1538" max="1538" width="131.453125" style="329" bestFit="1" customWidth="1"/>
    <col min="1539" max="1793" width="8.81640625" style="329"/>
    <col min="1794" max="1794" width="131.453125" style="329" bestFit="1" customWidth="1"/>
    <col min="1795" max="2049" width="8.81640625" style="329"/>
    <col min="2050" max="2050" width="131.453125" style="329" bestFit="1" customWidth="1"/>
    <col min="2051" max="2305" width="8.81640625" style="329"/>
    <col min="2306" max="2306" width="131.453125" style="329" bestFit="1" customWidth="1"/>
    <col min="2307" max="2561" width="8.81640625" style="329"/>
    <col min="2562" max="2562" width="131.453125" style="329" bestFit="1" customWidth="1"/>
    <col min="2563" max="2817" width="8.81640625" style="329"/>
    <col min="2818" max="2818" width="131.453125" style="329" bestFit="1" customWidth="1"/>
    <col min="2819" max="3073" width="8.81640625" style="329"/>
    <col min="3074" max="3074" width="131.453125" style="329" bestFit="1" customWidth="1"/>
    <col min="3075" max="3329" width="8.81640625" style="329"/>
    <col min="3330" max="3330" width="131.453125" style="329" bestFit="1" customWidth="1"/>
    <col min="3331" max="3585" width="8.81640625" style="329"/>
    <col min="3586" max="3586" width="131.453125" style="329" bestFit="1" customWidth="1"/>
    <col min="3587" max="3841" width="8.81640625" style="329"/>
    <col min="3842" max="3842" width="131.453125" style="329" bestFit="1" customWidth="1"/>
    <col min="3843" max="4097" width="8.81640625" style="329"/>
    <col min="4098" max="4098" width="131.453125" style="329" bestFit="1" customWidth="1"/>
    <col min="4099" max="4353" width="8.81640625" style="329"/>
    <col min="4354" max="4354" width="131.453125" style="329" bestFit="1" customWidth="1"/>
    <col min="4355" max="4609" width="8.81640625" style="329"/>
    <col min="4610" max="4610" width="131.453125" style="329" bestFit="1" customWidth="1"/>
    <col min="4611" max="4865" width="8.81640625" style="329"/>
    <col min="4866" max="4866" width="131.453125" style="329" bestFit="1" customWidth="1"/>
    <col min="4867" max="5121" width="8.81640625" style="329"/>
    <col min="5122" max="5122" width="131.453125" style="329" bestFit="1" customWidth="1"/>
    <col min="5123" max="5377" width="8.81640625" style="329"/>
    <col min="5378" max="5378" width="131.453125" style="329" bestFit="1" customWidth="1"/>
    <col min="5379" max="5633" width="8.81640625" style="329"/>
    <col min="5634" max="5634" width="131.453125" style="329" bestFit="1" customWidth="1"/>
    <col min="5635" max="5889" width="8.81640625" style="329"/>
    <col min="5890" max="5890" width="131.453125" style="329" bestFit="1" customWidth="1"/>
    <col min="5891" max="6145" width="8.81640625" style="329"/>
    <col min="6146" max="6146" width="131.453125" style="329" bestFit="1" customWidth="1"/>
    <col min="6147" max="6401" width="8.81640625" style="329"/>
    <col min="6402" max="6402" width="131.453125" style="329" bestFit="1" customWidth="1"/>
    <col min="6403" max="6657" width="8.81640625" style="329"/>
    <col min="6658" max="6658" width="131.453125" style="329" bestFit="1" customWidth="1"/>
    <col min="6659" max="6913" width="8.81640625" style="329"/>
    <col min="6914" max="6914" width="131.453125" style="329" bestFit="1" customWidth="1"/>
    <col min="6915" max="7169" width="8.81640625" style="329"/>
    <col min="7170" max="7170" width="131.453125" style="329" bestFit="1" customWidth="1"/>
    <col min="7171" max="7425" width="8.81640625" style="329"/>
    <col min="7426" max="7426" width="131.453125" style="329" bestFit="1" customWidth="1"/>
    <col min="7427" max="7681" width="8.81640625" style="329"/>
    <col min="7682" max="7682" width="131.453125" style="329" bestFit="1" customWidth="1"/>
    <col min="7683" max="7937" width="8.81640625" style="329"/>
    <col min="7938" max="7938" width="131.453125" style="329" bestFit="1" customWidth="1"/>
    <col min="7939" max="8193" width="8.81640625" style="329"/>
    <col min="8194" max="8194" width="131.453125" style="329" bestFit="1" customWidth="1"/>
    <col min="8195" max="8449" width="8.81640625" style="329"/>
    <col min="8450" max="8450" width="131.453125" style="329" bestFit="1" customWidth="1"/>
    <col min="8451" max="8705" width="8.81640625" style="329"/>
    <col min="8706" max="8706" width="131.453125" style="329" bestFit="1" customWidth="1"/>
    <col min="8707" max="8961" width="8.81640625" style="329"/>
    <col min="8962" max="8962" width="131.453125" style="329" bestFit="1" customWidth="1"/>
    <col min="8963" max="9217" width="8.81640625" style="329"/>
    <col min="9218" max="9218" width="131.453125" style="329" bestFit="1" customWidth="1"/>
    <col min="9219" max="9473" width="8.81640625" style="329"/>
    <col min="9474" max="9474" width="131.453125" style="329" bestFit="1" customWidth="1"/>
    <col min="9475" max="9729" width="8.81640625" style="329"/>
    <col min="9730" max="9730" width="131.453125" style="329" bestFit="1" customWidth="1"/>
    <col min="9731" max="9985" width="8.81640625" style="329"/>
    <col min="9986" max="9986" width="131.453125" style="329" bestFit="1" customWidth="1"/>
    <col min="9987" max="10241" width="8.81640625" style="329"/>
    <col min="10242" max="10242" width="131.453125" style="329" bestFit="1" customWidth="1"/>
    <col min="10243" max="10497" width="8.81640625" style="329"/>
    <col min="10498" max="10498" width="131.453125" style="329" bestFit="1" customWidth="1"/>
    <col min="10499" max="10753" width="8.81640625" style="329"/>
    <col min="10754" max="10754" width="131.453125" style="329" bestFit="1" customWidth="1"/>
    <col min="10755" max="11009" width="8.81640625" style="329"/>
    <col min="11010" max="11010" width="131.453125" style="329" bestFit="1" customWidth="1"/>
    <col min="11011" max="11265" width="8.81640625" style="329"/>
    <col min="11266" max="11266" width="131.453125" style="329" bestFit="1" customWidth="1"/>
    <col min="11267" max="11521" width="8.81640625" style="329"/>
    <col min="11522" max="11522" width="131.453125" style="329" bestFit="1" customWidth="1"/>
    <col min="11523" max="11777" width="8.81640625" style="329"/>
    <col min="11778" max="11778" width="131.453125" style="329" bestFit="1" customWidth="1"/>
    <col min="11779" max="12033" width="8.81640625" style="329"/>
    <col min="12034" max="12034" width="131.453125" style="329" bestFit="1" customWidth="1"/>
    <col min="12035" max="12289" width="8.81640625" style="329"/>
    <col min="12290" max="12290" width="131.453125" style="329" bestFit="1" customWidth="1"/>
    <col min="12291" max="12545" width="8.81640625" style="329"/>
    <col min="12546" max="12546" width="131.453125" style="329" bestFit="1" customWidth="1"/>
    <col min="12547" max="12801" width="8.81640625" style="329"/>
    <col min="12802" max="12802" width="131.453125" style="329" bestFit="1" customWidth="1"/>
    <col min="12803" max="13057" width="8.81640625" style="329"/>
    <col min="13058" max="13058" width="131.453125" style="329" bestFit="1" customWidth="1"/>
    <col min="13059" max="13313" width="8.81640625" style="329"/>
    <col min="13314" max="13314" width="131.453125" style="329" bestFit="1" customWidth="1"/>
    <col min="13315" max="13569" width="8.81640625" style="329"/>
    <col min="13570" max="13570" width="131.453125" style="329" bestFit="1" customWidth="1"/>
    <col min="13571" max="13825" width="8.81640625" style="329"/>
    <col min="13826" max="13826" width="131.453125" style="329" bestFit="1" customWidth="1"/>
    <col min="13827" max="14081" width="8.81640625" style="329"/>
    <col min="14082" max="14082" width="131.453125" style="329" bestFit="1" customWidth="1"/>
    <col min="14083" max="14337" width="8.81640625" style="329"/>
    <col min="14338" max="14338" width="131.453125" style="329" bestFit="1" customWidth="1"/>
    <col min="14339" max="14593" width="8.81640625" style="329"/>
    <col min="14594" max="14594" width="131.453125" style="329" bestFit="1" customWidth="1"/>
    <col min="14595" max="14849" width="8.81640625" style="329"/>
    <col min="14850" max="14850" width="131.453125" style="329" bestFit="1" customWidth="1"/>
    <col min="14851" max="15105" width="8.81640625" style="329"/>
    <col min="15106" max="15106" width="131.453125" style="329" bestFit="1" customWidth="1"/>
    <col min="15107" max="15361" width="8.81640625" style="329"/>
    <col min="15362" max="15362" width="131.453125" style="329" bestFit="1" customWidth="1"/>
    <col min="15363" max="15617" width="8.81640625" style="329"/>
    <col min="15618" max="15618" width="131.453125" style="329" bestFit="1" customWidth="1"/>
    <col min="15619" max="15873" width="8.81640625" style="329"/>
    <col min="15874" max="15874" width="131.453125" style="329" bestFit="1" customWidth="1"/>
    <col min="15875" max="16129" width="8.81640625" style="329"/>
    <col min="16130" max="16130" width="131.453125" style="329" bestFit="1" customWidth="1"/>
    <col min="16131" max="16384" width="8.81640625" style="329"/>
  </cols>
  <sheetData>
    <row r="2" spans="1:2" x14ac:dyDescent="0.35">
      <c r="A2" s="327" t="s">
        <v>456</v>
      </c>
      <c r="B2" s="328" t="s">
        <v>457</v>
      </c>
    </row>
    <row r="4" spans="1:2" s="104" customFormat="1" x14ac:dyDescent="0.35">
      <c r="A4" s="330" t="s">
        <v>458</v>
      </c>
      <c r="B4" s="331" t="s">
        <v>459</v>
      </c>
    </row>
    <row r="5" spans="1:2" x14ac:dyDescent="0.35">
      <c r="A5" s="327">
        <v>1</v>
      </c>
      <c r="B5" s="329" t="s">
        <v>460</v>
      </c>
    </row>
    <row r="6" spans="1:2" x14ac:dyDescent="0.35">
      <c r="A6" s="327">
        <v>3</v>
      </c>
      <c r="B6" s="329" t="s">
        <v>461</v>
      </c>
    </row>
    <row r="7" spans="1:2" x14ac:dyDescent="0.35">
      <c r="A7" s="327">
        <v>4</v>
      </c>
      <c r="B7" s="329" t="s">
        <v>462</v>
      </c>
    </row>
    <row r="8" spans="1:2" x14ac:dyDescent="0.35">
      <c r="A8" s="327">
        <v>5</v>
      </c>
      <c r="B8" s="329" t="s">
        <v>463</v>
      </c>
    </row>
    <row r="9" spans="1:2" x14ac:dyDescent="0.35">
      <c r="A9" s="327">
        <v>7</v>
      </c>
      <c r="B9" s="329" t="s">
        <v>464</v>
      </c>
    </row>
    <row r="10" spans="1:2" x14ac:dyDescent="0.35">
      <c r="A10" s="327">
        <v>8</v>
      </c>
      <c r="B10" s="329" t="s">
        <v>465</v>
      </c>
    </row>
    <row r="11" spans="1:2" x14ac:dyDescent="0.35">
      <c r="A11" s="327">
        <v>9</v>
      </c>
      <c r="B11" s="329" t="s">
        <v>466</v>
      </c>
    </row>
    <row r="12" spans="1:2" x14ac:dyDescent="0.35">
      <c r="A12" s="327">
        <v>10</v>
      </c>
      <c r="B12" s="329" t="s">
        <v>467</v>
      </c>
    </row>
    <row r="13" spans="1:2" x14ac:dyDescent="0.35">
      <c r="A13" s="327">
        <v>12</v>
      </c>
      <c r="B13" s="329" t="s">
        <v>468</v>
      </c>
    </row>
    <row r="14" spans="1:2" x14ac:dyDescent="0.35">
      <c r="A14" s="327">
        <v>13</v>
      </c>
      <c r="B14" s="329" t="s">
        <v>469</v>
      </c>
    </row>
    <row r="15" spans="1:2" x14ac:dyDescent="0.35">
      <c r="A15" s="327">
        <v>15</v>
      </c>
      <c r="B15" s="329" t="s">
        <v>470</v>
      </c>
    </row>
    <row r="16" spans="1:2" x14ac:dyDescent="0.35">
      <c r="A16" s="327">
        <v>16</v>
      </c>
      <c r="B16" s="332" t="s">
        <v>471</v>
      </c>
    </row>
    <row r="17" spans="1:2" x14ac:dyDescent="0.35">
      <c r="A17" s="327">
        <v>18</v>
      </c>
      <c r="B17" s="332" t="s">
        <v>472</v>
      </c>
    </row>
    <row r="18" spans="1:2" x14ac:dyDescent="0.35">
      <c r="A18" s="327">
        <v>19</v>
      </c>
      <c r="B18" s="332" t="s">
        <v>473</v>
      </c>
    </row>
    <row r="19" spans="1:2" x14ac:dyDescent="0.35">
      <c r="A19" s="327">
        <v>101</v>
      </c>
      <c r="B19" s="332" t="s">
        <v>474</v>
      </c>
    </row>
    <row r="20" spans="1:2" x14ac:dyDescent="0.35">
      <c r="A20" s="327">
        <v>103</v>
      </c>
      <c r="B20" s="332" t="s">
        <v>475</v>
      </c>
    </row>
    <row r="21" spans="1:2" x14ac:dyDescent="0.35">
      <c r="A21" s="327">
        <v>104</v>
      </c>
      <c r="B21" s="332" t="s">
        <v>476</v>
      </c>
    </row>
    <row r="22" spans="1:2" x14ac:dyDescent="0.35">
      <c r="A22" s="327">
        <v>105</v>
      </c>
      <c r="B22" s="332" t="s">
        <v>477</v>
      </c>
    </row>
    <row r="23" spans="1:2" x14ac:dyDescent="0.35">
      <c r="A23" s="327">
        <v>106</v>
      </c>
      <c r="B23" s="332" t="s">
        <v>478</v>
      </c>
    </row>
    <row r="24" spans="1:2" x14ac:dyDescent="0.35">
      <c r="A24" s="327">
        <v>107</v>
      </c>
      <c r="B24" s="332" t="s">
        <v>479</v>
      </c>
    </row>
    <row r="25" spans="1:2" x14ac:dyDescent="0.35">
      <c r="A25" s="327">
        <v>108</v>
      </c>
      <c r="B25" s="332" t="s">
        <v>480</v>
      </c>
    </row>
    <row r="26" spans="1:2" x14ac:dyDescent="0.35">
      <c r="A26" s="327">
        <v>112</v>
      </c>
      <c r="B26" s="332" t="s">
        <v>481</v>
      </c>
    </row>
    <row r="27" spans="1:2" x14ac:dyDescent="0.35">
      <c r="A27" s="327">
        <v>113</v>
      </c>
      <c r="B27" s="332" t="s">
        <v>482</v>
      </c>
    </row>
    <row r="28" spans="1:2" x14ac:dyDescent="0.35">
      <c r="A28" s="327">
        <v>115</v>
      </c>
      <c r="B28" s="332" t="s">
        <v>483</v>
      </c>
    </row>
    <row r="29" spans="1:2" x14ac:dyDescent="0.35">
      <c r="A29" s="327">
        <v>116</v>
      </c>
      <c r="B29" s="332" t="s">
        <v>484</v>
      </c>
    </row>
    <row r="30" spans="1:2" x14ac:dyDescent="0.35">
      <c r="A30" s="327">
        <v>117</v>
      </c>
      <c r="B30" s="332" t="s">
        <v>485</v>
      </c>
    </row>
    <row r="31" spans="1:2" x14ac:dyDescent="0.35">
      <c r="A31" s="327">
        <v>118</v>
      </c>
      <c r="B31" s="332" t="s">
        <v>486</v>
      </c>
    </row>
    <row r="32" spans="1:2" x14ac:dyDescent="0.35">
      <c r="A32" s="327">
        <v>119</v>
      </c>
      <c r="B32" s="332" t="s">
        <v>487</v>
      </c>
    </row>
    <row r="33" spans="1:2" x14ac:dyDescent="0.35">
      <c r="A33" s="327">
        <v>120</v>
      </c>
      <c r="B33" s="332" t="s">
        <v>488</v>
      </c>
    </row>
    <row r="34" spans="1:2" x14ac:dyDescent="0.35">
      <c r="A34" s="327">
        <v>122</v>
      </c>
      <c r="B34" s="332" t="s">
        <v>489</v>
      </c>
    </row>
    <row r="35" spans="1:2" x14ac:dyDescent="0.35">
      <c r="A35" s="327">
        <v>123</v>
      </c>
      <c r="B35" s="332" t="s">
        <v>490</v>
      </c>
    </row>
    <row r="36" spans="1:2" x14ac:dyDescent="0.35">
      <c r="A36" s="327">
        <v>126</v>
      </c>
      <c r="B36" s="332" t="s">
        <v>491</v>
      </c>
    </row>
    <row r="37" spans="1:2" x14ac:dyDescent="0.35">
      <c r="A37" s="327">
        <v>128</v>
      </c>
      <c r="B37" s="332" t="s">
        <v>492</v>
      </c>
    </row>
    <row r="38" spans="1:2" x14ac:dyDescent="0.35">
      <c r="A38" s="327">
        <v>130</v>
      </c>
      <c r="B38" s="332" t="s">
        <v>493</v>
      </c>
    </row>
    <row r="39" spans="1:2" x14ac:dyDescent="0.35">
      <c r="A39" s="327">
        <v>131</v>
      </c>
      <c r="B39" s="332" t="s">
        <v>494</v>
      </c>
    </row>
    <row r="40" spans="1:2" x14ac:dyDescent="0.35">
      <c r="A40" s="327">
        <v>208</v>
      </c>
      <c r="B40" s="332" t="s">
        <v>495</v>
      </c>
    </row>
    <row r="41" spans="1:2" x14ac:dyDescent="0.35">
      <c r="A41" s="327">
        <v>300</v>
      </c>
      <c r="B41" s="332" t="s">
        <v>496</v>
      </c>
    </row>
    <row r="42" spans="1:2" x14ac:dyDescent="0.35">
      <c r="A42" s="327">
        <v>305</v>
      </c>
      <c r="B42" s="332" t="s">
        <v>497</v>
      </c>
    </row>
    <row r="43" spans="1:2" x14ac:dyDescent="0.35">
      <c r="A43" s="327">
        <v>325</v>
      </c>
      <c r="B43" s="332" t="s">
        <v>498</v>
      </c>
    </row>
    <row r="44" spans="1:2" x14ac:dyDescent="0.35">
      <c r="A44" s="327">
        <v>350</v>
      </c>
      <c r="B44" s="332" t="s">
        <v>499</v>
      </c>
    </row>
    <row r="45" spans="1:2" x14ac:dyDescent="0.35">
      <c r="A45" s="327">
        <v>401</v>
      </c>
      <c r="B45" s="332" t="s">
        <v>500</v>
      </c>
    </row>
    <row r="46" spans="1:2" x14ac:dyDescent="0.35">
      <c r="A46" s="327">
        <v>402</v>
      </c>
      <c r="B46" s="332" t="s">
        <v>501</v>
      </c>
    </row>
    <row r="47" spans="1:2" x14ac:dyDescent="0.35">
      <c r="A47" s="327">
        <v>403</v>
      </c>
      <c r="B47" s="332" t="s">
        <v>502</v>
      </c>
    </row>
    <row r="48" spans="1:2" x14ac:dyDescent="0.35">
      <c r="A48" s="327">
        <v>404</v>
      </c>
      <c r="B48" s="332" t="s">
        <v>503</v>
      </c>
    </row>
    <row r="49" spans="1:2" x14ac:dyDescent="0.35">
      <c r="A49" s="327">
        <v>405</v>
      </c>
      <c r="B49" s="332" t="s">
        <v>504</v>
      </c>
    </row>
    <row r="50" spans="1:2" x14ac:dyDescent="0.35">
      <c r="A50" s="327">
        <v>450</v>
      </c>
      <c r="B50" s="332" t="s">
        <v>505</v>
      </c>
    </row>
    <row r="51" spans="1:2" x14ac:dyDescent="0.35">
      <c r="A51" s="327">
        <v>502</v>
      </c>
      <c r="B51" s="332" t="s">
        <v>506</v>
      </c>
    </row>
    <row r="52" spans="1:2" x14ac:dyDescent="0.35">
      <c r="A52" s="327">
        <v>503</v>
      </c>
      <c r="B52" s="332" t="s">
        <v>507</v>
      </c>
    </row>
    <row r="53" spans="1:2" x14ac:dyDescent="0.35">
      <c r="A53" s="327">
        <v>700</v>
      </c>
      <c r="B53" s="332" t="s">
        <v>508</v>
      </c>
    </row>
    <row r="54" spans="1:2" x14ac:dyDescent="0.35">
      <c r="A54" s="327">
        <v>725</v>
      </c>
      <c r="B54" s="332" t="s">
        <v>509</v>
      </c>
    </row>
    <row r="55" spans="1:2" x14ac:dyDescent="0.35">
      <c r="A55" s="327">
        <v>850</v>
      </c>
      <c r="B55" s="332" t="s">
        <v>510</v>
      </c>
    </row>
    <row r="56" spans="1:2" x14ac:dyDescent="0.35">
      <c r="A56" s="327">
        <v>860</v>
      </c>
      <c r="B56" s="332" t="s">
        <v>511</v>
      </c>
    </row>
    <row r="57" spans="1:2" x14ac:dyDescent="0.35">
      <c r="A57" s="327">
        <v>861</v>
      </c>
      <c r="B57" s="332" t="s">
        <v>512</v>
      </c>
    </row>
    <row r="58" spans="1:2" x14ac:dyDescent="0.35">
      <c r="A58" s="327">
        <v>862</v>
      </c>
      <c r="B58" s="332" t="s">
        <v>513</v>
      </c>
    </row>
    <row r="59" spans="1:2" x14ac:dyDescent="0.35">
      <c r="A59" s="327">
        <v>863</v>
      </c>
      <c r="B59" s="332" t="s">
        <v>514</v>
      </c>
    </row>
    <row r="60" spans="1:2" x14ac:dyDescent="0.35">
      <c r="A60" s="327">
        <v>901</v>
      </c>
      <c r="B60" s="332" t="s">
        <v>515</v>
      </c>
    </row>
    <row r="61" spans="1:2" x14ac:dyDescent="0.35">
      <c r="A61" s="327">
        <v>902</v>
      </c>
      <c r="B61" s="332" t="s">
        <v>516</v>
      </c>
    </row>
    <row r="62" spans="1:2" x14ac:dyDescent="0.35">
      <c r="A62" s="327">
        <v>903</v>
      </c>
      <c r="B62" s="332" t="s">
        <v>517</v>
      </c>
    </row>
    <row r="63" spans="1:2" x14ac:dyDescent="0.35">
      <c r="A63" s="327">
        <v>904</v>
      </c>
      <c r="B63" s="332" t="s">
        <v>518</v>
      </c>
    </row>
    <row r="64" spans="1:2" x14ac:dyDescent="0.35">
      <c r="A64" s="327">
        <v>905</v>
      </c>
      <c r="B64" s="332" t="s">
        <v>519</v>
      </c>
    </row>
    <row r="65" spans="1:2" x14ac:dyDescent="0.35">
      <c r="A65" s="327">
        <v>906</v>
      </c>
      <c r="B65" s="332" t="s">
        <v>520</v>
      </c>
    </row>
    <row r="66" spans="1:2" x14ac:dyDescent="0.35">
      <c r="A66" s="327">
        <v>907</v>
      </c>
      <c r="B66" s="332" t="s">
        <v>521</v>
      </c>
    </row>
    <row r="67" spans="1:2" x14ac:dyDescent="0.35">
      <c r="A67" s="327">
        <v>908</v>
      </c>
      <c r="B67" s="332" t="s">
        <v>522</v>
      </c>
    </row>
    <row r="68" spans="1:2" x14ac:dyDescent="0.35">
      <c r="A68" s="327">
        <v>909</v>
      </c>
      <c r="B68" s="332" t="s">
        <v>523</v>
      </c>
    </row>
    <row r="69" spans="1:2" x14ac:dyDescent="0.35">
      <c r="A69" s="327">
        <v>910</v>
      </c>
      <c r="B69" s="332" t="s">
        <v>524</v>
      </c>
    </row>
    <row r="70" spans="1:2" x14ac:dyDescent="0.35">
      <c r="A70" s="327">
        <v>911</v>
      </c>
      <c r="B70" s="332" t="s">
        <v>525</v>
      </c>
    </row>
    <row r="71" spans="1:2" x14ac:dyDescent="0.35">
      <c r="A71" s="327">
        <v>912</v>
      </c>
      <c r="B71" s="332" t="s">
        <v>526</v>
      </c>
    </row>
    <row r="72" spans="1:2" x14ac:dyDescent="0.35">
      <c r="A72" s="327">
        <v>913</v>
      </c>
      <c r="B72" s="332" t="s">
        <v>527</v>
      </c>
    </row>
    <row r="75" spans="1:2" s="104" customFormat="1" x14ac:dyDescent="0.35">
      <c r="A75" s="330" t="s">
        <v>528</v>
      </c>
      <c r="B75" s="333" t="s">
        <v>529</v>
      </c>
    </row>
    <row r="76" spans="1:2" x14ac:dyDescent="0.35">
      <c r="A76" s="334">
        <v>0</v>
      </c>
      <c r="B76" s="333" t="s">
        <v>530</v>
      </c>
    </row>
    <row r="77" spans="1:2" x14ac:dyDescent="0.35">
      <c r="A77" s="334">
        <v>1</v>
      </c>
      <c r="B77" s="333" t="s">
        <v>531</v>
      </c>
    </row>
    <row r="78" spans="1:2" x14ac:dyDescent="0.35">
      <c r="A78" s="334">
        <v>2</v>
      </c>
      <c r="B78" s="333" t="s">
        <v>532</v>
      </c>
    </row>
    <row r="79" spans="1:2" x14ac:dyDescent="0.35">
      <c r="A79" s="334">
        <v>3</v>
      </c>
      <c r="B79" s="333" t="s">
        <v>533</v>
      </c>
    </row>
    <row r="80" spans="1:2" x14ac:dyDescent="0.35">
      <c r="A80" s="334">
        <v>4</v>
      </c>
      <c r="B80" s="333" t="s">
        <v>534</v>
      </c>
    </row>
    <row r="81" spans="1:2" x14ac:dyDescent="0.35">
      <c r="A81" s="334">
        <v>5</v>
      </c>
      <c r="B81" s="333" t="s">
        <v>535</v>
      </c>
    </row>
    <row r="84" spans="1:2" s="104" customFormat="1" x14ac:dyDescent="0.35">
      <c r="A84" s="330" t="s">
        <v>536</v>
      </c>
      <c r="B84" s="104" t="s">
        <v>537</v>
      </c>
    </row>
    <row r="85" spans="1:2" x14ac:dyDescent="0.35">
      <c r="A85" s="327" t="s">
        <v>24</v>
      </c>
      <c r="B85" s="329" t="s">
        <v>538</v>
      </c>
    </row>
    <row r="86" spans="1:2" x14ac:dyDescent="0.35">
      <c r="A86" s="327" t="s">
        <v>23</v>
      </c>
      <c r="B86" s="329" t="s">
        <v>539</v>
      </c>
    </row>
    <row r="89" spans="1:2" s="104" customFormat="1" x14ac:dyDescent="0.35">
      <c r="A89" s="330" t="s">
        <v>540</v>
      </c>
      <c r="B89" s="104" t="s">
        <v>541</v>
      </c>
    </row>
    <row r="90" spans="1:2" x14ac:dyDescent="0.35">
      <c r="A90" s="327" t="s">
        <v>21</v>
      </c>
      <c r="B90" s="329" t="s">
        <v>542</v>
      </c>
    </row>
    <row r="91" spans="1:2" x14ac:dyDescent="0.35">
      <c r="A91" s="327" t="s">
        <v>23</v>
      </c>
      <c r="B91" s="329" t="s">
        <v>543</v>
      </c>
    </row>
    <row r="92" spans="1:2" x14ac:dyDescent="0.35">
      <c r="A92" s="327" t="s">
        <v>22</v>
      </c>
      <c r="B92" s="329" t="s">
        <v>544</v>
      </c>
    </row>
  </sheetData>
  <hyperlinks>
    <hyperlink ref="B2" r:id="rId1" xr:uid="{00000000-0004-0000-1B00-000000000000}"/>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G46"/>
  <sheetViews>
    <sheetView workbookViewId="0">
      <selection sqref="A1:AG1"/>
    </sheetView>
  </sheetViews>
  <sheetFormatPr defaultColWidth="3.7265625" defaultRowHeight="14.5" x14ac:dyDescent="0.35"/>
  <sheetData>
    <row r="1" spans="1:33" x14ac:dyDescent="0.35">
      <c r="A1" s="497"/>
      <c r="B1" s="497"/>
      <c r="C1" s="497"/>
      <c r="D1" s="497"/>
      <c r="E1" s="497"/>
      <c r="F1" s="497"/>
      <c r="G1" s="497"/>
      <c r="H1" s="497"/>
      <c r="I1" s="497"/>
      <c r="J1" s="497"/>
      <c r="K1" s="497"/>
      <c r="L1" s="497"/>
      <c r="M1" s="497"/>
      <c r="N1" s="497"/>
      <c r="O1" s="497"/>
      <c r="P1" s="497"/>
      <c r="Q1" s="497"/>
      <c r="R1" s="497"/>
      <c r="S1" s="497"/>
      <c r="T1" s="497"/>
      <c r="U1" s="497"/>
      <c r="V1" s="497"/>
      <c r="W1" s="497"/>
      <c r="X1" s="497"/>
      <c r="Y1" s="497"/>
      <c r="Z1" s="497"/>
      <c r="AA1" s="497"/>
      <c r="AB1" s="497"/>
      <c r="AC1" s="497"/>
      <c r="AD1" s="497"/>
      <c r="AE1" s="497"/>
      <c r="AF1" s="497"/>
      <c r="AG1" s="497"/>
    </row>
    <row r="2" spans="1:33" x14ac:dyDescent="0.35">
      <c r="F2" s="503" t="s">
        <v>189</v>
      </c>
      <c r="G2" s="503"/>
      <c r="H2" s="503"/>
      <c r="I2" s="503"/>
      <c r="J2" s="503"/>
      <c r="K2" s="503"/>
      <c r="L2" s="503"/>
      <c r="M2" s="503"/>
      <c r="N2" s="503"/>
      <c r="O2" s="503"/>
      <c r="P2" s="503"/>
      <c r="Q2" s="503"/>
      <c r="R2" s="503"/>
      <c r="S2" s="503"/>
      <c r="T2" s="503"/>
      <c r="U2" s="503"/>
      <c r="V2" s="503"/>
      <c r="W2" s="503"/>
      <c r="X2" s="503"/>
      <c r="Y2" s="503"/>
      <c r="Z2" s="503"/>
      <c r="AA2" s="503"/>
      <c r="AB2" s="503"/>
      <c r="AG2" s="107" t="s">
        <v>192</v>
      </c>
    </row>
    <row r="3" spans="1:33" ht="9" customHeight="1" x14ac:dyDescent="0.35">
      <c r="F3" s="504" t="s">
        <v>190</v>
      </c>
      <c r="G3" s="504"/>
      <c r="H3" s="504"/>
      <c r="I3" s="504"/>
      <c r="J3" s="504"/>
      <c r="K3" s="504"/>
      <c r="L3" s="504"/>
      <c r="M3" s="504"/>
      <c r="N3" s="504"/>
      <c r="O3" s="504"/>
      <c r="P3" s="504"/>
      <c r="Q3" s="504"/>
      <c r="R3" s="504"/>
      <c r="S3" s="504"/>
      <c r="T3" s="504"/>
      <c r="U3" s="504"/>
      <c r="V3" s="504"/>
      <c r="W3" s="504"/>
      <c r="X3" s="504"/>
      <c r="Y3" s="504"/>
      <c r="Z3" s="504"/>
      <c r="AA3" s="504"/>
      <c r="AB3" s="504"/>
      <c r="AG3" s="107" t="s">
        <v>67</v>
      </c>
    </row>
    <row r="4" spans="1:33" ht="9" customHeight="1" x14ac:dyDescent="0.35">
      <c r="F4" s="504"/>
      <c r="G4" s="504"/>
      <c r="H4" s="504"/>
      <c r="I4" s="504"/>
      <c r="J4" s="504"/>
      <c r="K4" s="504"/>
      <c r="L4" s="504"/>
      <c r="M4" s="504"/>
      <c r="N4" s="504"/>
      <c r="O4" s="504"/>
      <c r="P4" s="504"/>
      <c r="Q4" s="504"/>
      <c r="R4" s="504"/>
      <c r="S4" s="504"/>
      <c r="T4" s="504"/>
      <c r="U4" s="504"/>
      <c r="V4" s="504"/>
      <c r="W4" s="504"/>
      <c r="X4" s="504"/>
      <c r="Y4" s="504"/>
      <c r="Z4" s="504"/>
      <c r="AA4" s="504"/>
      <c r="AB4" s="504"/>
      <c r="AG4" s="108" t="s">
        <v>68</v>
      </c>
    </row>
    <row r="5" spans="1:33" ht="9" customHeight="1" x14ac:dyDescent="0.35">
      <c r="F5" s="504" t="s">
        <v>191</v>
      </c>
      <c r="G5" s="504"/>
      <c r="H5" s="504"/>
      <c r="I5" s="504"/>
      <c r="J5" s="504"/>
      <c r="K5" s="504"/>
      <c r="L5" s="504"/>
      <c r="M5" s="504"/>
      <c r="N5" s="504"/>
      <c r="O5" s="504"/>
      <c r="P5" s="504"/>
      <c r="Q5" s="504"/>
      <c r="R5" s="504"/>
      <c r="S5" s="504"/>
      <c r="T5" s="504"/>
      <c r="U5" s="504"/>
      <c r="V5" s="504"/>
      <c r="W5" s="504"/>
      <c r="X5" s="504"/>
      <c r="Y5" s="504"/>
      <c r="Z5" s="504"/>
      <c r="AA5" s="504"/>
      <c r="AB5" s="504"/>
    </row>
    <row r="6" spans="1:33" ht="9" customHeight="1" x14ac:dyDescent="0.35">
      <c r="F6" s="504"/>
      <c r="G6" s="504"/>
      <c r="H6" s="504"/>
      <c r="I6" s="504"/>
      <c r="J6" s="504"/>
      <c r="K6" s="504"/>
      <c r="L6" s="504"/>
      <c r="M6" s="504"/>
      <c r="N6" s="504"/>
      <c r="O6" s="504"/>
      <c r="P6" s="504"/>
      <c r="Q6" s="504"/>
      <c r="R6" s="504"/>
      <c r="S6" s="504"/>
      <c r="T6" s="504"/>
      <c r="U6" s="504"/>
      <c r="V6" s="504"/>
      <c r="W6" s="504"/>
      <c r="X6" s="504"/>
      <c r="Y6" s="504"/>
      <c r="Z6" s="504"/>
      <c r="AA6" s="504"/>
      <c r="AB6" s="504"/>
    </row>
    <row r="7" spans="1:33" x14ac:dyDescent="0.35">
      <c r="A7" s="109"/>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row>
    <row r="8" spans="1:33" x14ac:dyDescent="0.35">
      <c r="A8" s="109"/>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row>
    <row r="9" spans="1:33" x14ac:dyDescent="0.35">
      <c r="A9" s="648" t="s">
        <v>295</v>
      </c>
      <c r="B9" s="648"/>
      <c r="C9" s="648"/>
      <c r="D9" s="648"/>
      <c r="E9" s="648"/>
      <c r="F9" s="648"/>
      <c r="G9" s="648"/>
      <c r="H9" s="648"/>
      <c r="I9" s="648"/>
      <c r="J9" s="648"/>
      <c r="K9" s="648"/>
      <c r="L9" s="648"/>
      <c r="M9" s="648"/>
      <c r="N9" s="648"/>
      <c r="O9" s="648"/>
      <c r="P9" s="648"/>
      <c r="Q9" s="648"/>
      <c r="R9" s="648"/>
      <c r="S9" s="648"/>
      <c r="T9" s="648"/>
      <c r="U9" s="648"/>
      <c r="V9" s="648"/>
      <c r="W9" s="648"/>
      <c r="X9" s="648"/>
      <c r="Y9" s="648"/>
      <c r="Z9" s="648"/>
      <c r="AA9" s="648"/>
      <c r="AB9" s="648"/>
      <c r="AC9" s="648"/>
      <c r="AD9" s="648"/>
      <c r="AE9" s="648"/>
      <c r="AF9" s="648"/>
      <c r="AG9" s="648"/>
    </row>
    <row r="10" spans="1:33" x14ac:dyDescent="0.35">
      <c r="A10" s="648"/>
      <c r="B10" s="648"/>
      <c r="C10" s="648"/>
      <c r="D10" s="648"/>
      <c r="E10" s="648"/>
      <c r="F10" s="648"/>
      <c r="G10" s="648"/>
      <c r="H10" s="648"/>
      <c r="I10" s="648"/>
      <c r="J10" s="648"/>
      <c r="K10" s="648"/>
      <c r="L10" s="648"/>
      <c r="M10" s="648"/>
      <c r="N10" s="648"/>
      <c r="O10" s="648"/>
      <c r="P10" s="648"/>
      <c r="Q10" s="648"/>
      <c r="R10" s="648"/>
      <c r="S10" s="648"/>
      <c r="T10" s="648"/>
      <c r="U10" s="648"/>
      <c r="V10" s="648"/>
      <c r="W10" s="648"/>
      <c r="X10" s="648"/>
      <c r="Y10" s="648"/>
      <c r="Z10" s="648"/>
      <c r="AA10" s="648"/>
      <c r="AB10" s="648"/>
      <c r="AC10" s="648"/>
      <c r="AD10" s="648"/>
      <c r="AE10" s="648"/>
      <c r="AF10" s="648"/>
      <c r="AG10" s="648"/>
    </row>
    <row r="11" spans="1:33" x14ac:dyDescent="0.35">
      <c r="A11" s="109"/>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row>
    <row r="12" spans="1:33" x14ac:dyDescent="0.35">
      <c r="A12" s="109"/>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row>
    <row r="13" spans="1:33" x14ac:dyDescent="0.35">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row>
    <row r="14" spans="1:33" x14ac:dyDescent="0.35">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row>
    <row r="15" spans="1:33" x14ac:dyDescent="0.35">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row>
    <row r="16" spans="1:33" x14ac:dyDescent="0.35">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row>
    <row r="17" spans="1:33" x14ac:dyDescent="0.35">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row>
    <row r="18" spans="1:33" x14ac:dyDescent="0.35">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row>
    <row r="19" spans="1:33" x14ac:dyDescent="0.35">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row>
    <row r="20" spans="1:33" x14ac:dyDescent="0.35">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row>
    <row r="21" spans="1:33" x14ac:dyDescent="0.35">
      <c r="A21" s="109"/>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row>
    <row r="22" spans="1:33" x14ac:dyDescent="0.35">
      <c r="A22" s="109"/>
      <c r="B22" s="109"/>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row>
    <row r="23" spans="1:33" x14ac:dyDescent="0.35">
      <c r="A23" s="109"/>
      <c r="B23" s="10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row>
    <row r="24" spans="1:33" x14ac:dyDescent="0.35">
      <c r="A24" s="109"/>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row>
    <row r="25" spans="1:33" x14ac:dyDescent="0.35">
      <c r="A25" s="109"/>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row>
    <row r="26" spans="1:33" x14ac:dyDescent="0.35">
      <c r="A26" s="109"/>
      <c r="B26" s="109"/>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row>
    <row r="27" spans="1:33" x14ac:dyDescent="0.35">
      <c r="A27" s="109"/>
      <c r="B27" s="109"/>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row>
    <row r="28" spans="1:33" x14ac:dyDescent="0.35">
      <c r="A28" s="109"/>
      <c r="B28" s="109"/>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row>
    <row r="29" spans="1:33" x14ac:dyDescent="0.35">
      <c r="A29" s="109"/>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row>
    <row r="30" spans="1:33" x14ac:dyDescent="0.35">
      <c r="A30" s="109"/>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row>
    <row r="31" spans="1:33" x14ac:dyDescent="0.35">
      <c r="A31" s="109"/>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row>
    <row r="32" spans="1:33" x14ac:dyDescent="0.35">
      <c r="A32" s="109"/>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row>
    <row r="33" spans="1:33" x14ac:dyDescent="0.35">
      <c r="A33" s="109"/>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row>
    <row r="34" spans="1:33" x14ac:dyDescent="0.35">
      <c r="A34" s="109"/>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row>
    <row r="35" spans="1:33" x14ac:dyDescent="0.35">
      <c r="A35" s="109"/>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row>
    <row r="36" spans="1:33" x14ac:dyDescent="0.35">
      <c r="A36" s="109"/>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row>
    <row r="37" spans="1:33" x14ac:dyDescent="0.35">
      <c r="A37" s="109"/>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row>
    <row r="38" spans="1:33" x14ac:dyDescent="0.35">
      <c r="A38" s="109"/>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row>
    <row r="39" spans="1:33" x14ac:dyDescent="0.35">
      <c r="A39" s="109"/>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row>
    <row r="40" spans="1:33" x14ac:dyDescent="0.35">
      <c r="A40" s="109"/>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row>
    <row r="41" spans="1:33" x14ac:dyDescent="0.35">
      <c r="A41" s="109"/>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row>
    <row r="42" spans="1:33" x14ac:dyDescent="0.35">
      <c r="A42" s="109"/>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row>
    <row r="43" spans="1:33" x14ac:dyDescent="0.35">
      <c r="A43" s="109"/>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row>
    <row r="44" spans="1:33" x14ac:dyDescent="0.35">
      <c r="A44" s="109"/>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row>
    <row r="45" spans="1:33" x14ac:dyDescent="0.35">
      <c r="A45" s="109"/>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row>
    <row r="46" spans="1:33" x14ac:dyDescent="0.35">
      <c r="A46" s="109"/>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row>
  </sheetData>
  <mergeCells count="5">
    <mergeCell ref="A1:AG1"/>
    <mergeCell ref="A9:AG10"/>
    <mergeCell ref="F3:AB4"/>
    <mergeCell ref="F5:AB6"/>
    <mergeCell ref="F2:AB2"/>
  </mergeCells>
  <pageMargins left="0.7" right="0.7" top="0.75" bottom="0.75" header="0.3" footer="0.3"/>
  <pageSetup scale="73"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43"/>
  <sheetViews>
    <sheetView workbookViewId="0">
      <selection sqref="A1:J1"/>
    </sheetView>
  </sheetViews>
  <sheetFormatPr defaultColWidth="9.26953125" defaultRowHeight="12.5" x14ac:dyDescent="0.25"/>
  <cols>
    <col min="1" max="1" width="12.7265625" style="12" customWidth="1"/>
    <col min="2" max="2" width="16.26953125" style="13" bestFit="1" customWidth="1"/>
    <col min="3" max="3" width="38.7265625" style="12" customWidth="1"/>
    <col min="4" max="5" width="10.7265625" style="12" customWidth="1"/>
    <col min="6" max="6" width="9.54296875" style="12" customWidth="1"/>
    <col min="7" max="7" width="10.7265625" style="12" customWidth="1"/>
    <col min="8" max="8" width="11.26953125" style="12" customWidth="1"/>
    <col min="9" max="9" width="15.26953125" style="12" bestFit="1" customWidth="1"/>
    <col min="10" max="10" width="63.7265625" style="12" customWidth="1"/>
    <col min="11" max="16384" width="9.26953125" style="12"/>
  </cols>
  <sheetData>
    <row r="1" spans="1:12" ht="18" x14ac:dyDescent="0.4">
      <c r="A1" s="416" t="s">
        <v>47</v>
      </c>
      <c r="B1" s="416"/>
      <c r="C1" s="416"/>
      <c r="D1" s="416"/>
      <c r="E1" s="416"/>
      <c r="F1" s="416"/>
      <c r="G1" s="416"/>
      <c r="H1" s="416"/>
      <c r="I1" s="416"/>
      <c r="J1" s="416"/>
    </row>
    <row r="2" spans="1:12" ht="13" x14ac:dyDescent="0.3">
      <c r="A2" s="417" t="s">
        <v>46</v>
      </c>
      <c r="B2" s="417"/>
      <c r="C2" s="417"/>
      <c r="D2" s="417"/>
      <c r="E2" s="417"/>
      <c r="F2" s="417"/>
      <c r="G2" s="417"/>
      <c r="H2" s="417"/>
      <c r="I2" s="417"/>
      <c r="J2" s="417"/>
    </row>
    <row r="3" spans="1:12" ht="13" x14ac:dyDescent="0.3">
      <c r="A3" s="41"/>
      <c r="B3" s="41"/>
      <c r="C3" s="41"/>
      <c r="D3" s="41"/>
      <c r="E3" s="42"/>
      <c r="F3" s="418" t="s">
        <v>45</v>
      </c>
      <c r="G3" s="418"/>
      <c r="H3" s="42"/>
      <c r="I3" s="41"/>
      <c r="J3" s="41"/>
    </row>
    <row r="4" spans="1:12" ht="13.5" customHeight="1" x14ac:dyDescent="0.4">
      <c r="B4" s="40"/>
      <c r="C4" s="40"/>
      <c r="D4" s="40"/>
      <c r="E4" s="40"/>
      <c r="F4" s="40"/>
      <c r="G4" s="40"/>
      <c r="H4" s="40"/>
    </row>
    <row r="5" spans="1:12" ht="14" x14ac:dyDescent="0.3">
      <c r="B5" s="39" t="s">
        <v>44</v>
      </c>
      <c r="C5" s="49" t="e">
        <f>#REF!</f>
        <v>#REF!</v>
      </c>
      <c r="E5" s="426" t="s">
        <v>43</v>
      </c>
      <c r="F5" s="426"/>
      <c r="G5" s="419" t="e">
        <f>#REF!</f>
        <v>#REF!</v>
      </c>
      <c r="H5" s="419"/>
    </row>
    <row r="6" spans="1:12" ht="14" x14ac:dyDescent="0.3">
      <c r="B6" s="39" t="s">
        <v>42</v>
      </c>
      <c r="C6" s="49" t="e">
        <f>#REF!</f>
        <v>#REF!</v>
      </c>
      <c r="E6" s="426" t="s">
        <v>41</v>
      </c>
      <c r="F6" s="426"/>
      <c r="G6" s="419" t="e">
        <f>#REF!</f>
        <v>#REF!</v>
      </c>
      <c r="H6" s="419"/>
    </row>
    <row r="7" spans="1:12" ht="12.75" customHeight="1" thickBot="1" x14ac:dyDescent="0.3">
      <c r="C7" s="38"/>
      <c r="D7" s="38"/>
      <c r="E7" s="38"/>
      <c r="F7" s="38"/>
      <c r="G7" s="38"/>
    </row>
    <row r="8" spans="1:12" ht="16.5" customHeight="1" thickTop="1" thickBot="1" x14ac:dyDescent="0.3">
      <c r="B8" s="424" t="s">
        <v>40</v>
      </c>
      <c r="C8" s="425"/>
    </row>
    <row r="9" spans="1:12" s="46" customFormat="1" ht="26.5" thickTop="1" x14ac:dyDescent="0.35">
      <c r="A9" s="36" t="s">
        <v>38</v>
      </c>
      <c r="B9" s="35" t="s">
        <v>37</v>
      </c>
      <c r="C9" s="35" t="s">
        <v>36</v>
      </c>
      <c r="D9" s="44" t="s">
        <v>35</v>
      </c>
      <c r="E9" s="44" t="s">
        <v>34</v>
      </c>
      <c r="F9" s="34" t="s">
        <v>33</v>
      </c>
      <c r="G9" s="36" t="s">
        <v>32</v>
      </c>
      <c r="H9" s="44" t="s">
        <v>31</v>
      </c>
      <c r="I9" s="36" t="s">
        <v>30</v>
      </c>
      <c r="J9" s="45" t="s">
        <v>29</v>
      </c>
      <c r="L9" s="48" t="s">
        <v>49</v>
      </c>
    </row>
    <row r="10" spans="1:12" ht="15" customHeight="1" x14ac:dyDescent="0.25">
      <c r="A10" s="29"/>
      <c r="B10" s="28"/>
      <c r="C10" s="28"/>
      <c r="D10" s="33"/>
      <c r="E10" s="33"/>
      <c r="F10" s="32"/>
      <c r="G10" s="31">
        <f t="shared" ref="G10:G20" si="0">SUM(E10-D10)</f>
        <v>0</v>
      </c>
      <c r="H10" s="30"/>
      <c r="I10" s="22">
        <f t="shared" ref="I10:I20" si="1">SUM(H10*G10)</f>
        <v>0</v>
      </c>
      <c r="J10" s="21"/>
    </row>
    <row r="11" spans="1:12" ht="15" customHeight="1" x14ac:dyDescent="0.25">
      <c r="A11" s="29"/>
      <c r="B11" s="28"/>
      <c r="C11" s="28"/>
      <c r="D11" s="33"/>
      <c r="E11" s="33"/>
      <c r="F11" s="32"/>
      <c r="G11" s="31">
        <f t="shared" si="0"/>
        <v>0</v>
      </c>
      <c r="H11" s="30"/>
      <c r="I11" s="22">
        <f t="shared" si="1"/>
        <v>0</v>
      </c>
      <c r="J11" s="21"/>
    </row>
    <row r="12" spans="1:12" ht="15" customHeight="1" x14ac:dyDescent="0.25">
      <c r="A12" s="29"/>
      <c r="B12" s="28"/>
      <c r="C12" s="28"/>
      <c r="D12" s="33"/>
      <c r="E12" s="33"/>
      <c r="F12" s="32"/>
      <c r="G12" s="31">
        <f t="shared" si="0"/>
        <v>0</v>
      </c>
      <c r="H12" s="30"/>
      <c r="I12" s="22">
        <f t="shared" si="1"/>
        <v>0</v>
      </c>
      <c r="J12" s="21"/>
    </row>
    <row r="13" spans="1:12" ht="15" customHeight="1" x14ac:dyDescent="0.25">
      <c r="A13" s="29"/>
      <c r="B13" s="28"/>
      <c r="C13" s="28"/>
      <c r="D13" s="33"/>
      <c r="E13" s="33"/>
      <c r="F13" s="32"/>
      <c r="G13" s="31">
        <f t="shared" si="0"/>
        <v>0</v>
      </c>
      <c r="H13" s="30"/>
      <c r="I13" s="22">
        <f t="shared" si="1"/>
        <v>0</v>
      </c>
      <c r="J13" s="21"/>
    </row>
    <row r="14" spans="1:12" ht="15" customHeight="1" x14ac:dyDescent="0.25">
      <c r="A14" s="29"/>
      <c r="B14" s="28"/>
      <c r="C14" s="28"/>
      <c r="D14" s="33"/>
      <c r="E14" s="33"/>
      <c r="F14" s="32"/>
      <c r="G14" s="31">
        <f t="shared" si="0"/>
        <v>0</v>
      </c>
      <c r="H14" s="30"/>
      <c r="I14" s="22">
        <f t="shared" si="1"/>
        <v>0</v>
      </c>
      <c r="J14" s="21"/>
    </row>
    <row r="15" spans="1:12" ht="15" customHeight="1" x14ac:dyDescent="0.25">
      <c r="A15" s="29"/>
      <c r="B15" s="28"/>
      <c r="C15" s="28"/>
      <c r="D15" s="33"/>
      <c r="E15" s="33"/>
      <c r="F15" s="32"/>
      <c r="G15" s="31">
        <f t="shared" si="0"/>
        <v>0</v>
      </c>
      <c r="H15" s="30"/>
      <c r="I15" s="22">
        <f t="shared" si="1"/>
        <v>0</v>
      </c>
      <c r="J15" s="21"/>
    </row>
    <row r="16" spans="1:12" ht="15" customHeight="1" x14ac:dyDescent="0.25">
      <c r="A16" s="29"/>
      <c r="B16" s="28"/>
      <c r="C16" s="28"/>
      <c r="D16" s="33"/>
      <c r="E16" s="33"/>
      <c r="F16" s="32"/>
      <c r="G16" s="31">
        <f t="shared" si="0"/>
        <v>0</v>
      </c>
      <c r="H16" s="30"/>
      <c r="I16" s="22">
        <f t="shared" si="1"/>
        <v>0</v>
      </c>
      <c r="J16" s="21"/>
    </row>
    <row r="17" spans="1:12" ht="15" customHeight="1" x14ac:dyDescent="0.25">
      <c r="A17" s="29"/>
      <c r="B17" s="28"/>
      <c r="C17" s="28"/>
      <c r="D17" s="33"/>
      <c r="E17" s="33"/>
      <c r="F17" s="32"/>
      <c r="G17" s="31">
        <f t="shared" si="0"/>
        <v>0</v>
      </c>
      <c r="H17" s="30"/>
      <c r="I17" s="22">
        <f t="shared" si="1"/>
        <v>0</v>
      </c>
      <c r="J17" s="21"/>
    </row>
    <row r="18" spans="1:12" ht="15" customHeight="1" x14ac:dyDescent="0.25">
      <c r="A18" s="29"/>
      <c r="B18" s="28"/>
      <c r="C18" s="28"/>
      <c r="D18" s="33"/>
      <c r="E18" s="33"/>
      <c r="F18" s="32"/>
      <c r="G18" s="31">
        <f t="shared" si="0"/>
        <v>0</v>
      </c>
      <c r="H18" s="30"/>
      <c r="I18" s="22">
        <f t="shared" si="1"/>
        <v>0</v>
      </c>
      <c r="J18" s="21"/>
    </row>
    <row r="19" spans="1:12" ht="15" customHeight="1" x14ac:dyDescent="0.25">
      <c r="A19" s="29"/>
      <c r="B19" s="28"/>
      <c r="C19" s="28"/>
      <c r="D19" s="33"/>
      <c r="E19" s="33"/>
      <c r="F19" s="32"/>
      <c r="G19" s="31">
        <f t="shared" si="0"/>
        <v>0</v>
      </c>
      <c r="H19" s="30"/>
      <c r="I19" s="22">
        <f t="shared" si="1"/>
        <v>0</v>
      </c>
      <c r="J19" s="21"/>
    </row>
    <row r="20" spans="1:12" ht="15" customHeight="1" thickBot="1" x14ac:dyDescent="0.3">
      <c r="A20" s="29"/>
      <c r="B20" s="28"/>
      <c r="C20" s="27"/>
      <c r="D20" s="26"/>
      <c r="E20" s="26"/>
      <c r="F20" s="25"/>
      <c r="G20" s="24">
        <f t="shared" si="0"/>
        <v>0</v>
      </c>
      <c r="H20" s="23"/>
      <c r="I20" s="22">
        <f t="shared" si="1"/>
        <v>0</v>
      </c>
      <c r="J20" s="21"/>
    </row>
    <row r="21" spans="1:12" ht="14" thickTop="1" thickBot="1" x14ac:dyDescent="0.35">
      <c r="C21" s="20"/>
      <c r="D21" s="19"/>
      <c r="E21" s="19"/>
      <c r="F21" s="19"/>
      <c r="G21" s="420" t="s">
        <v>28</v>
      </c>
      <c r="H21" s="422"/>
      <c r="I21" s="14">
        <f>SUM(I10:I20)</f>
        <v>0</v>
      </c>
      <c r="J21" s="18"/>
    </row>
    <row r="22" spans="1:12" ht="13.5" thickTop="1" thickBot="1" x14ac:dyDescent="0.3">
      <c r="J22" s="37"/>
    </row>
    <row r="23" spans="1:12" ht="19" thickTop="1" thickBot="1" x14ac:dyDescent="0.45">
      <c r="B23" s="427" t="s">
        <v>39</v>
      </c>
      <c r="C23" s="428"/>
    </row>
    <row r="24" spans="1:12" s="46" customFormat="1" ht="26.5" thickTop="1" x14ac:dyDescent="0.35">
      <c r="A24" s="36" t="s">
        <v>38</v>
      </c>
      <c r="B24" s="35" t="s">
        <v>37</v>
      </c>
      <c r="C24" s="35" t="s">
        <v>36</v>
      </c>
      <c r="D24" s="44" t="s">
        <v>35</v>
      </c>
      <c r="E24" s="44" t="s">
        <v>34</v>
      </c>
      <c r="F24" s="34" t="s">
        <v>33</v>
      </c>
      <c r="G24" s="36" t="s">
        <v>32</v>
      </c>
      <c r="H24" s="44" t="s">
        <v>31</v>
      </c>
      <c r="I24" s="36" t="s">
        <v>30</v>
      </c>
      <c r="J24" s="45" t="s">
        <v>29</v>
      </c>
      <c r="L24" s="48" t="s">
        <v>50</v>
      </c>
    </row>
    <row r="25" spans="1:12" ht="15" customHeight="1" x14ac:dyDescent="0.25">
      <c r="A25" s="29"/>
      <c r="B25" s="28"/>
      <c r="C25" s="28"/>
      <c r="D25" s="33"/>
      <c r="E25" s="33"/>
      <c r="F25" s="32"/>
      <c r="G25" s="31">
        <f t="shared" ref="G25:G35" si="2">SUM(E25-D25)</f>
        <v>0</v>
      </c>
      <c r="H25" s="30"/>
      <c r="I25" s="22">
        <f t="shared" ref="I25:I35" si="3">SUM(G25*H25)</f>
        <v>0</v>
      </c>
      <c r="J25" s="21"/>
    </row>
    <row r="26" spans="1:12" ht="15" customHeight="1" x14ac:dyDescent="0.25">
      <c r="A26" s="29"/>
      <c r="B26" s="28"/>
      <c r="C26" s="28"/>
      <c r="D26" s="33"/>
      <c r="E26" s="33"/>
      <c r="F26" s="32"/>
      <c r="G26" s="31">
        <f t="shared" si="2"/>
        <v>0</v>
      </c>
      <c r="H26" s="30"/>
      <c r="I26" s="22">
        <f t="shared" si="3"/>
        <v>0</v>
      </c>
      <c r="J26" s="21"/>
    </row>
    <row r="27" spans="1:12" ht="15" customHeight="1" x14ac:dyDescent="0.25">
      <c r="A27" s="29"/>
      <c r="B27" s="28"/>
      <c r="C27" s="28"/>
      <c r="D27" s="33"/>
      <c r="E27" s="33"/>
      <c r="F27" s="32"/>
      <c r="G27" s="31">
        <f t="shared" si="2"/>
        <v>0</v>
      </c>
      <c r="H27" s="30"/>
      <c r="I27" s="22">
        <f t="shared" si="3"/>
        <v>0</v>
      </c>
      <c r="J27" s="21"/>
    </row>
    <row r="28" spans="1:12" ht="15" customHeight="1" x14ac:dyDescent="0.25">
      <c r="A28" s="29"/>
      <c r="B28" s="28"/>
      <c r="C28" s="28"/>
      <c r="D28" s="33"/>
      <c r="E28" s="33"/>
      <c r="F28" s="32"/>
      <c r="G28" s="31">
        <f t="shared" si="2"/>
        <v>0</v>
      </c>
      <c r="H28" s="30"/>
      <c r="I28" s="22">
        <f t="shared" si="3"/>
        <v>0</v>
      </c>
      <c r="J28" s="21"/>
    </row>
    <row r="29" spans="1:12" ht="15" customHeight="1" x14ac:dyDescent="0.25">
      <c r="A29" s="29"/>
      <c r="B29" s="28"/>
      <c r="C29" s="28"/>
      <c r="D29" s="33"/>
      <c r="E29" s="33"/>
      <c r="F29" s="32"/>
      <c r="G29" s="31">
        <f t="shared" si="2"/>
        <v>0</v>
      </c>
      <c r="H29" s="30"/>
      <c r="I29" s="22">
        <f t="shared" si="3"/>
        <v>0</v>
      </c>
      <c r="J29" s="21"/>
    </row>
    <row r="30" spans="1:12" ht="15" customHeight="1" x14ac:dyDescent="0.25">
      <c r="A30" s="29"/>
      <c r="B30" s="28"/>
      <c r="C30" s="28"/>
      <c r="D30" s="33"/>
      <c r="E30" s="33"/>
      <c r="F30" s="32"/>
      <c r="G30" s="31">
        <f t="shared" si="2"/>
        <v>0</v>
      </c>
      <c r="H30" s="30"/>
      <c r="I30" s="22">
        <f t="shared" si="3"/>
        <v>0</v>
      </c>
      <c r="J30" s="21"/>
    </row>
    <row r="31" spans="1:12" ht="15" customHeight="1" x14ac:dyDescent="0.25">
      <c r="A31" s="29"/>
      <c r="B31" s="28"/>
      <c r="C31" s="28"/>
      <c r="D31" s="33"/>
      <c r="E31" s="33"/>
      <c r="F31" s="32"/>
      <c r="G31" s="31">
        <f t="shared" si="2"/>
        <v>0</v>
      </c>
      <c r="H31" s="30"/>
      <c r="I31" s="22">
        <f t="shared" si="3"/>
        <v>0</v>
      </c>
      <c r="J31" s="21"/>
    </row>
    <row r="32" spans="1:12" ht="15" customHeight="1" x14ac:dyDescent="0.25">
      <c r="A32" s="29"/>
      <c r="B32" s="28"/>
      <c r="C32" s="28"/>
      <c r="D32" s="33"/>
      <c r="E32" s="33"/>
      <c r="F32" s="32"/>
      <c r="G32" s="31">
        <f t="shared" si="2"/>
        <v>0</v>
      </c>
      <c r="H32" s="30"/>
      <c r="I32" s="22">
        <f t="shared" si="3"/>
        <v>0</v>
      </c>
      <c r="J32" s="21"/>
    </row>
    <row r="33" spans="1:10" ht="15" customHeight="1" x14ac:dyDescent="0.25">
      <c r="A33" s="29"/>
      <c r="B33" s="28"/>
      <c r="C33" s="28"/>
      <c r="D33" s="33"/>
      <c r="E33" s="33"/>
      <c r="F33" s="32"/>
      <c r="G33" s="31">
        <f t="shared" si="2"/>
        <v>0</v>
      </c>
      <c r="H33" s="30"/>
      <c r="I33" s="22">
        <f t="shared" si="3"/>
        <v>0</v>
      </c>
      <c r="J33" s="21"/>
    </row>
    <row r="34" spans="1:10" ht="15" customHeight="1" x14ac:dyDescent="0.25">
      <c r="A34" s="29"/>
      <c r="B34" s="28"/>
      <c r="C34" s="28"/>
      <c r="D34" s="33"/>
      <c r="E34" s="33"/>
      <c r="F34" s="32"/>
      <c r="G34" s="31">
        <f t="shared" si="2"/>
        <v>0</v>
      </c>
      <c r="H34" s="30"/>
      <c r="I34" s="22">
        <f t="shared" si="3"/>
        <v>0</v>
      </c>
      <c r="J34" s="21"/>
    </row>
    <row r="35" spans="1:10" ht="15" customHeight="1" thickBot="1" x14ac:dyDescent="0.3">
      <c r="A35" s="29"/>
      <c r="B35" s="28"/>
      <c r="C35" s="27"/>
      <c r="D35" s="26"/>
      <c r="E35" s="26"/>
      <c r="F35" s="25"/>
      <c r="G35" s="24">
        <f t="shared" si="2"/>
        <v>0</v>
      </c>
      <c r="H35" s="23"/>
      <c r="I35" s="22">
        <f t="shared" si="3"/>
        <v>0</v>
      </c>
      <c r="J35" s="21"/>
    </row>
    <row r="36" spans="1:10" ht="14" thickTop="1" thickBot="1" x14ac:dyDescent="0.35">
      <c r="C36" s="20"/>
      <c r="D36" s="19"/>
      <c r="E36" s="19"/>
      <c r="F36" s="19"/>
      <c r="G36" s="420" t="s">
        <v>28</v>
      </c>
      <c r="H36" s="422"/>
      <c r="I36" s="14">
        <f>SUM(I25:I35)</f>
        <v>0</v>
      </c>
      <c r="J36" s="18"/>
    </row>
    <row r="37" spans="1:10" ht="13.5" thickTop="1" thickBot="1" x14ac:dyDescent="0.3">
      <c r="C37" s="16"/>
      <c r="D37" s="423"/>
      <c r="E37" s="423"/>
      <c r="I37" s="17"/>
    </row>
    <row r="38" spans="1:10" ht="14" thickTop="1" thickBot="1" x14ac:dyDescent="0.35">
      <c r="C38" s="16"/>
      <c r="D38" s="423"/>
      <c r="E38" s="423"/>
      <c r="F38" s="420" t="s">
        <v>27</v>
      </c>
      <c r="G38" s="421"/>
      <c r="H38" s="421"/>
      <c r="I38" s="15">
        <f>SUM(I21+I36)</f>
        <v>0</v>
      </c>
    </row>
    <row r="39" spans="1:10" ht="13.5" thickTop="1" thickBot="1" x14ac:dyDescent="0.3"/>
    <row r="40" spans="1:10" ht="14" thickTop="1" thickBot="1" x14ac:dyDescent="0.35">
      <c r="F40" s="414" t="s">
        <v>26</v>
      </c>
      <c r="G40" s="415"/>
      <c r="H40" s="415"/>
      <c r="I40" s="14">
        <f>NFAP!I38</f>
        <v>0</v>
      </c>
    </row>
    <row r="41" spans="1:10" ht="13.5" thickTop="1" thickBot="1" x14ac:dyDescent="0.3"/>
    <row r="42" spans="1:10" ht="14" thickTop="1" thickBot="1" x14ac:dyDescent="0.35">
      <c r="F42" s="414" t="s">
        <v>25</v>
      </c>
      <c r="G42" s="415"/>
      <c r="H42" s="415"/>
      <c r="I42" s="14">
        <f>SUM(I38,I40)</f>
        <v>0</v>
      </c>
    </row>
    <row r="43" spans="1:10" ht="13" thickTop="1" x14ac:dyDescent="0.25"/>
  </sheetData>
  <sheetProtection selectLockedCells="1"/>
  <mergeCells count="16">
    <mergeCell ref="F42:H42"/>
    <mergeCell ref="A1:J1"/>
    <mergeCell ref="A2:J2"/>
    <mergeCell ref="F3:G3"/>
    <mergeCell ref="F40:H40"/>
    <mergeCell ref="G5:H5"/>
    <mergeCell ref="G6:H6"/>
    <mergeCell ref="F38:H38"/>
    <mergeCell ref="G21:H21"/>
    <mergeCell ref="G36:H36"/>
    <mergeCell ref="D38:E38"/>
    <mergeCell ref="B8:C8"/>
    <mergeCell ref="E5:F5"/>
    <mergeCell ref="E6:F6"/>
    <mergeCell ref="B23:C23"/>
    <mergeCell ref="D37:E37"/>
  </mergeCells>
  <pageMargins left="0.75" right="0.75" top="1" bottom="1" header="0.5" footer="0.5"/>
  <pageSetup scale="6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39"/>
  <sheetViews>
    <sheetView workbookViewId="0">
      <selection sqref="A1:J1"/>
    </sheetView>
  </sheetViews>
  <sheetFormatPr defaultColWidth="9.26953125" defaultRowHeight="12.5" x14ac:dyDescent="0.25"/>
  <cols>
    <col min="1" max="1" width="12.7265625" style="12" bestFit="1" customWidth="1"/>
    <col min="2" max="2" width="16.26953125" style="13" bestFit="1" customWidth="1"/>
    <col min="3" max="3" width="38.7265625" style="12" customWidth="1"/>
    <col min="4" max="5" width="10.7265625" style="12" customWidth="1"/>
    <col min="6" max="6" width="10" style="12" customWidth="1"/>
    <col min="7" max="7" width="10.7265625" style="12" customWidth="1"/>
    <col min="8" max="8" width="11.26953125" style="12" customWidth="1"/>
    <col min="9" max="9" width="15.26953125" style="12" bestFit="1" customWidth="1"/>
    <col min="10" max="10" width="63.7265625" style="12" customWidth="1"/>
    <col min="11" max="16384" width="9.26953125" style="12"/>
  </cols>
  <sheetData>
    <row r="1" spans="1:12" ht="18" x14ac:dyDescent="0.4">
      <c r="A1" s="416" t="s">
        <v>47</v>
      </c>
      <c r="B1" s="416"/>
      <c r="C1" s="416"/>
      <c r="D1" s="416"/>
      <c r="E1" s="416"/>
      <c r="F1" s="416"/>
      <c r="G1" s="416"/>
      <c r="H1" s="416"/>
      <c r="I1" s="416"/>
      <c r="J1" s="416"/>
    </row>
    <row r="2" spans="1:12" ht="13" x14ac:dyDescent="0.3">
      <c r="A2" s="417" t="s">
        <v>46</v>
      </c>
      <c r="B2" s="417"/>
      <c r="C2" s="417"/>
      <c r="D2" s="417"/>
      <c r="E2" s="417"/>
      <c r="F2" s="417"/>
      <c r="G2" s="417"/>
      <c r="H2" s="417"/>
      <c r="I2" s="417"/>
      <c r="J2" s="417"/>
    </row>
    <row r="3" spans="1:12" ht="13" x14ac:dyDescent="0.3">
      <c r="A3" s="41"/>
      <c r="B3" s="41"/>
      <c r="C3" s="41"/>
      <c r="D3" s="41"/>
      <c r="E3" s="42"/>
      <c r="F3" s="418" t="s">
        <v>45</v>
      </c>
      <c r="G3" s="418"/>
      <c r="H3" s="42"/>
      <c r="I3" s="41"/>
      <c r="J3" s="41"/>
    </row>
    <row r="4" spans="1:12" ht="13.5" customHeight="1" x14ac:dyDescent="0.4">
      <c r="B4" s="40"/>
      <c r="C4" s="40"/>
      <c r="D4" s="40"/>
      <c r="E4" s="40"/>
      <c r="F4" s="40"/>
      <c r="G4" s="40"/>
      <c r="H4" s="40"/>
    </row>
    <row r="5" spans="1:12" ht="14" x14ac:dyDescent="0.3">
      <c r="B5" s="39" t="s">
        <v>44</v>
      </c>
      <c r="C5" s="49" t="e">
        <f>#REF!</f>
        <v>#REF!</v>
      </c>
      <c r="E5" s="426" t="s">
        <v>43</v>
      </c>
      <c r="F5" s="426"/>
      <c r="G5" s="426" t="e">
        <f>#REF!</f>
        <v>#REF!</v>
      </c>
      <c r="H5" s="426"/>
    </row>
    <row r="6" spans="1:12" ht="14" x14ac:dyDescent="0.3">
      <c r="B6" s="39" t="s">
        <v>42</v>
      </c>
      <c r="C6" s="49" t="e">
        <f>#REF!</f>
        <v>#REF!</v>
      </c>
      <c r="E6" s="426" t="s">
        <v>41</v>
      </c>
      <c r="F6" s="426"/>
      <c r="G6" s="419" t="e">
        <f>#REF!</f>
        <v>#REF!</v>
      </c>
      <c r="H6" s="419"/>
    </row>
    <row r="7" spans="1:12" ht="12.75" customHeight="1" thickBot="1" x14ac:dyDescent="0.3">
      <c r="C7" s="38"/>
      <c r="D7" s="38"/>
      <c r="E7" s="38"/>
      <c r="F7" s="38"/>
      <c r="G7" s="38"/>
    </row>
    <row r="8" spans="1:12" ht="16.5" customHeight="1" thickTop="1" thickBot="1" x14ac:dyDescent="0.3">
      <c r="B8" s="424" t="s">
        <v>40</v>
      </c>
      <c r="C8" s="425"/>
    </row>
    <row r="9" spans="1:12" s="47" customFormat="1" ht="26.5" thickTop="1" x14ac:dyDescent="0.35">
      <c r="A9" s="36" t="s">
        <v>38</v>
      </c>
      <c r="B9" s="35" t="s">
        <v>37</v>
      </c>
      <c r="C9" s="35" t="s">
        <v>36</v>
      </c>
      <c r="D9" s="44" t="s">
        <v>35</v>
      </c>
      <c r="E9" s="44" t="s">
        <v>34</v>
      </c>
      <c r="F9" s="34" t="s">
        <v>33</v>
      </c>
      <c r="G9" s="36" t="s">
        <v>32</v>
      </c>
      <c r="H9" s="44" t="s">
        <v>31</v>
      </c>
      <c r="I9" s="36" t="s">
        <v>30</v>
      </c>
      <c r="J9" s="45" t="s">
        <v>29</v>
      </c>
      <c r="L9" s="48" t="s">
        <v>48</v>
      </c>
    </row>
    <row r="10" spans="1:12" ht="15" customHeight="1" x14ac:dyDescent="0.25">
      <c r="A10" s="29"/>
      <c r="B10" s="28"/>
      <c r="C10" s="28"/>
      <c r="D10" s="33"/>
      <c r="E10" s="33"/>
      <c r="F10" s="32"/>
      <c r="G10" s="31">
        <f t="shared" ref="G10:G20" si="0">SUM(E10-D10)</f>
        <v>0</v>
      </c>
      <c r="H10" s="30"/>
      <c r="I10" s="22">
        <f t="shared" ref="I10:I20" si="1">SUM(H10*G10)</f>
        <v>0</v>
      </c>
      <c r="J10" s="21"/>
    </row>
    <row r="11" spans="1:12" ht="15" customHeight="1" x14ac:dyDescent="0.25">
      <c r="A11" s="29"/>
      <c r="B11" s="28"/>
      <c r="C11" s="28"/>
      <c r="D11" s="33"/>
      <c r="E11" s="33"/>
      <c r="F11" s="32"/>
      <c r="G11" s="31">
        <f t="shared" si="0"/>
        <v>0</v>
      </c>
      <c r="H11" s="30"/>
      <c r="I11" s="22">
        <f t="shared" si="1"/>
        <v>0</v>
      </c>
      <c r="J11" s="21"/>
    </row>
    <row r="12" spans="1:12" ht="15" customHeight="1" x14ac:dyDescent="0.25">
      <c r="A12" s="29"/>
      <c r="B12" s="28"/>
      <c r="C12" s="28"/>
      <c r="D12" s="33"/>
      <c r="E12" s="33"/>
      <c r="F12" s="32"/>
      <c r="G12" s="31">
        <f t="shared" si="0"/>
        <v>0</v>
      </c>
      <c r="H12" s="30"/>
      <c r="I12" s="22">
        <f t="shared" si="1"/>
        <v>0</v>
      </c>
      <c r="J12" s="21"/>
    </row>
    <row r="13" spans="1:12" ht="15" customHeight="1" x14ac:dyDescent="0.25">
      <c r="A13" s="29"/>
      <c r="B13" s="28"/>
      <c r="C13" s="28"/>
      <c r="D13" s="33"/>
      <c r="E13" s="33"/>
      <c r="F13" s="32"/>
      <c r="G13" s="31">
        <f t="shared" si="0"/>
        <v>0</v>
      </c>
      <c r="H13" s="30"/>
      <c r="I13" s="22">
        <f t="shared" si="1"/>
        <v>0</v>
      </c>
      <c r="J13" s="21"/>
    </row>
    <row r="14" spans="1:12" ht="15" customHeight="1" x14ac:dyDescent="0.25">
      <c r="A14" s="29"/>
      <c r="B14" s="28"/>
      <c r="C14" s="28"/>
      <c r="D14" s="33"/>
      <c r="E14" s="33"/>
      <c r="F14" s="32"/>
      <c r="G14" s="31">
        <f t="shared" si="0"/>
        <v>0</v>
      </c>
      <c r="H14" s="30"/>
      <c r="I14" s="22">
        <f t="shared" si="1"/>
        <v>0</v>
      </c>
      <c r="J14" s="21"/>
    </row>
    <row r="15" spans="1:12" ht="15" customHeight="1" x14ac:dyDescent="0.25">
      <c r="A15" s="29"/>
      <c r="B15" s="28"/>
      <c r="C15" s="28"/>
      <c r="D15" s="33"/>
      <c r="E15" s="33"/>
      <c r="F15" s="32"/>
      <c r="G15" s="31">
        <f t="shared" si="0"/>
        <v>0</v>
      </c>
      <c r="H15" s="30"/>
      <c r="I15" s="22">
        <f t="shared" si="1"/>
        <v>0</v>
      </c>
      <c r="J15" s="21"/>
    </row>
    <row r="16" spans="1:12" ht="15" customHeight="1" x14ac:dyDescent="0.25">
      <c r="A16" s="29"/>
      <c r="B16" s="28"/>
      <c r="C16" s="28"/>
      <c r="D16" s="33"/>
      <c r="E16" s="33"/>
      <c r="F16" s="32"/>
      <c r="G16" s="31">
        <f t="shared" si="0"/>
        <v>0</v>
      </c>
      <c r="H16" s="30"/>
      <c r="I16" s="22">
        <f t="shared" si="1"/>
        <v>0</v>
      </c>
      <c r="J16" s="21"/>
    </row>
    <row r="17" spans="1:12" ht="15" customHeight="1" x14ac:dyDescent="0.25">
      <c r="A17" s="29"/>
      <c r="B17" s="28"/>
      <c r="C17" s="28"/>
      <c r="D17" s="33"/>
      <c r="E17" s="33"/>
      <c r="F17" s="32"/>
      <c r="G17" s="31">
        <f t="shared" si="0"/>
        <v>0</v>
      </c>
      <c r="H17" s="30"/>
      <c r="I17" s="22">
        <f t="shared" si="1"/>
        <v>0</v>
      </c>
      <c r="J17" s="21"/>
    </row>
    <row r="18" spans="1:12" ht="15" customHeight="1" x14ac:dyDescent="0.25">
      <c r="A18" s="29"/>
      <c r="B18" s="28"/>
      <c r="C18" s="28"/>
      <c r="D18" s="33"/>
      <c r="E18" s="33"/>
      <c r="F18" s="32"/>
      <c r="G18" s="31">
        <f t="shared" si="0"/>
        <v>0</v>
      </c>
      <c r="H18" s="30"/>
      <c r="I18" s="22">
        <f t="shared" si="1"/>
        <v>0</v>
      </c>
      <c r="J18" s="21"/>
    </row>
    <row r="19" spans="1:12" ht="15" customHeight="1" x14ac:dyDescent="0.25">
      <c r="A19" s="29"/>
      <c r="B19" s="28"/>
      <c r="C19" s="28"/>
      <c r="D19" s="33"/>
      <c r="E19" s="33"/>
      <c r="F19" s="32"/>
      <c r="G19" s="31">
        <f t="shared" si="0"/>
        <v>0</v>
      </c>
      <c r="H19" s="30"/>
      <c r="I19" s="22">
        <f t="shared" si="1"/>
        <v>0</v>
      </c>
      <c r="J19" s="21"/>
    </row>
    <row r="20" spans="1:12" ht="15" customHeight="1" thickBot="1" x14ac:dyDescent="0.3">
      <c r="A20" s="29"/>
      <c r="B20" s="28"/>
      <c r="C20" s="27"/>
      <c r="D20" s="26"/>
      <c r="E20" s="26"/>
      <c r="F20" s="25"/>
      <c r="G20" s="24">
        <f t="shared" si="0"/>
        <v>0</v>
      </c>
      <c r="H20" s="23"/>
      <c r="I20" s="22">
        <f t="shared" si="1"/>
        <v>0</v>
      </c>
      <c r="J20" s="21"/>
    </row>
    <row r="21" spans="1:12" ht="14" thickTop="1" thickBot="1" x14ac:dyDescent="0.35">
      <c r="C21" s="20"/>
      <c r="D21" s="19"/>
      <c r="E21" s="19"/>
      <c r="F21" s="19"/>
      <c r="G21" s="420" t="s">
        <v>28</v>
      </c>
      <c r="H21" s="422"/>
      <c r="I21" s="14">
        <f>SUM(I10:I20)</f>
        <v>0</v>
      </c>
      <c r="J21" s="18"/>
    </row>
    <row r="22" spans="1:12" ht="13.5" thickTop="1" thickBot="1" x14ac:dyDescent="0.3">
      <c r="J22" s="37"/>
    </row>
    <row r="23" spans="1:12" ht="19" thickTop="1" thickBot="1" x14ac:dyDescent="0.45">
      <c r="B23" s="427" t="s">
        <v>39</v>
      </c>
      <c r="C23" s="428"/>
    </row>
    <row r="24" spans="1:12" s="47" customFormat="1" ht="26.5" thickTop="1" x14ac:dyDescent="0.35">
      <c r="A24" s="36" t="s">
        <v>38</v>
      </c>
      <c r="B24" s="35" t="s">
        <v>37</v>
      </c>
      <c r="C24" s="35" t="s">
        <v>36</v>
      </c>
      <c r="D24" s="44" t="s">
        <v>35</v>
      </c>
      <c r="E24" s="44" t="s">
        <v>34</v>
      </c>
      <c r="F24" s="34" t="s">
        <v>33</v>
      </c>
      <c r="G24" s="36" t="s">
        <v>32</v>
      </c>
      <c r="H24" s="44" t="s">
        <v>31</v>
      </c>
      <c r="I24" s="36" t="s">
        <v>30</v>
      </c>
      <c r="J24" s="45" t="s">
        <v>29</v>
      </c>
      <c r="L24" s="50" t="str">
        <f>IF(I38=0,"Only print if you have item on this sheet.","Print this sheet also")</f>
        <v>Only print if you have item on this sheet.</v>
      </c>
    </row>
    <row r="25" spans="1:12" ht="15" customHeight="1" x14ac:dyDescent="0.25">
      <c r="A25" s="29"/>
      <c r="B25" s="28"/>
      <c r="C25" s="28"/>
      <c r="D25" s="33"/>
      <c r="E25" s="33"/>
      <c r="F25" s="32"/>
      <c r="G25" s="31">
        <f t="shared" ref="G25:G35" si="2">SUM(E25-D25)</f>
        <v>0</v>
      </c>
      <c r="H25" s="30"/>
      <c r="I25" s="22">
        <f t="shared" ref="I25:I35" si="3">SUM(G25*H25)</f>
        <v>0</v>
      </c>
      <c r="J25" s="21"/>
    </row>
    <row r="26" spans="1:12" ht="15" customHeight="1" x14ac:dyDescent="0.25">
      <c r="A26" s="29"/>
      <c r="B26" s="28"/>
      <c r="C26" s="28"/>
      <c r="D26" s="33"/>
      <c r="E26" s="33"/>
      <c r="F26" s="32"/>
      <c r="G26" s="31">
        <f t="shared" si="2"/>
        <v>0</v>
      </c>
      <c r="H26" s="30"/>
      <c r="I26" s="22">
        <f t="shared" si="3"/>
        <v>0</v>
      </c>
      <c r="J26" s="21"/>
    </row>
    <row r="27" spans="1:12" ht="15" customHeight="1" x14ac:dyDescent="0.25">
      <c r="A27" s="29"/>
      <c r="B27" s="28"/>
      <c r="C27" s="28"/>
      <c r="D27" s="33"/>
      <c r="E27" s="33"/>
      <c r="F27" s="32"/>
      <c r="G27" s="31">
        <f t="shared" si="2"/>
        <v>0</v>
      </c>
      <c r="H27" s="30"/>
      <c r="I27" s="22">
        <f t="shared" si="3"/>
        <v>0</v>
      </c>
      <c r="J27" s="21"/>
    </row>
    <row r="28" spans="1:12" ht="15" customHeight="1" x14ac:dyDescent="0.25">
      <c r="A28" s="29"/>
      <c r="B28" s="28"/>
      <c r="C28" s="28"/>
      <c r="D28" s="33"/>
      <c r="E28" s="33"/>
      <c r="F28" s="32"/>
      <c r="G28" s="31">
        <f t="shared" si="2"/>
        <v>0</v>
      </c>
      <c r="H28" s="30"/>
      <c r="I28" s="22">
        <f t="shared" si="3"/>
        <v>0</v>
      </c>
      <c r="J28" s="21"/>
    </row>
    <row r="29" spans="1:12" ht="15" customHeight="1" x14ac:dyDescent="0.25">
      <c r="A29" s="29"/>
      <c r="B29" s="28"/>
      <c r="C29" s="28"/>
      <c r="D29" s="33"/>
      <c r="E29" s="33"/>
      <c r="F29" s="32"/>
      <c r="G29" s="31">
        <f t="shared" si="2"/>
        <v>0</v>
      </c>
      <c r="H29" s="30"/>
      <c r="I29" s="22">
        <f t="shared" si="3"/>
        <v>0</v>
      </c>
      <c r="J29" s="21"/>
    </row>
    <row r="30" spans="1:12" ht="15" customHeight="1" x14ac:dyDescent="0.25">
      <c r="A30" s="29"/>
      <c r="B30" s="28"/>
      <c r="C30" s="28"/>
      <c r="D30" s="33"/>
      <c r="E30" s="33"/>
      <c r="F30" s="32"/>
      <c r="G30" s="31">
        <f t="shared" si="2"/>
        <v>0</v>
      </c>
      <c r="H30" s="30"/>
      <c r="I30" s="22">
        <f t="shared" si="3"/>
        <v>0</v>
      </c>
      <c r="J30" s="21"/>
    </row>
    <row r="31" spans="1:12" ht="15" customHeight="1" x14ac:dyDescent="0.25">
      <c r="A31" s="29"/>
      <c r="B31" s="28"/>
      <c r="C31" s="28"/>
      <c r="D31" s="33"/>
      <c r="E31" s="33"/>
      <c r="F31" s="32"/>
      <c r="G31" s="31">
        <f t="shared" si="2"/>
        <v>0</v>
      </c>
      <c r="H31" s="30"/>
      <c r="I31" s="22">
        <f t="shared" si="3"/>
        <v>0</v>
      </c>
      <c r="J31" s="21"/>
    </row>
    <row r="32" spans="1:12" ht="15" customHeight="1" x14ac:dyDescent="0.25">
      <c r="A32" s="29"/>
      <c r="B32" s="28"/>
      <c r="C32" s="28"/>
      <c r="D32" s="33"/>
      <c r="E32" s="33"/>
      <c r="F32" s="32"/>
      <c r="G32" s="31">
        <f t="shared" si="2"/>
        <v>0</v>
      </c>
      <c r="H32" s="30"/>
      <c r="I32" s="22">
        <f t="shared" si="3"/>
        <v>0</v>
      </c>
      <c r="J32" s="21"/>
    </row>
    <row r="33" spans="1:10" ht="15" customHeight="1" x14ac:dyDescent="0.25">
      <c r="A33" s="29"/>
      <c r="B33" s="28"/>
      <c r="C33" s="28"/>
      <c r="D33" s="33"/>
      <c r="E33" s="33"/>
      <c r="F33" s="32"/>
      <c r="G33" s="31">
        <f t="shared" si="2"/>
        <v>0</v>
      </c>
      <c r="H33" s="30"/>
      <c r="I33" s="22">
        <f t="shared" si="3"/>
        <v>0</v>
      </c>
      <c r="J33" s="21"/>
    </row>
    <row r="34" spans="1:10" ht="15" customHeight="1" x14ac:dyDescent="0.25">
      <c r="A34" s="29"/>
      <c r="B34" s="28"/>
      <c r="C34" s="28"/>
      <c r="D34" s="33"/>
      <c r="E34" s="33"/>
      <c r="F34" s="32"/>
      <c r="G34" s="31">
        <f t="shared" si="2"/>
        <v>0</v>
      </c>
      <c r="H34" s="30"/>
      <c r="I34" s="22">
        <f t="shared" si="3"/>
        <v>0</v>
      </c>
      <c r="J34" s="21"/>
    </row>
    <row r="35" spans="1:10" ht="15" customHeight="1" thickBot="1" x14ac:dyDescent="0.3">
      <c r="A35" s="29"/>
      <c r="B35" s="28"/>
      <c r="C35" s="27"/>
      <c r="D35" s="26"/>
      <c r="E35" s="26"/>
      <c r="F35" s="25"/>
      <c r="G35" s="24">
        <f t="shared" si="2"/>
        <v>0</v>
      </c>
      <c r="H35" s="23"/>
      <c r="I35" s="22">
        <f t="shared" si="3"/>
        <v>0</v>
      </c>
      <c r="J35" s="21"/>
    </row>
    <row r="36" spans="1:10" ht="14" thickTop="1" thickBot="1" x14ac:dyDescent="0.35">
      <c r="C36" s="20"/>
      <c r="D36" s="19"/>
      <c r="E36" s="19"/>
      <c r="F36" s="19"/>
      <c r="G36" s="420" t="s">
        <v>28</v>
      </c>
      <c r="H36" s="422"/>
      <c r="I36" s="14">
        <f>SUM(I25:I35)</f>
        <v>0</v>
      </c>
      <c r="J36" s="18"/>
    </row>
    <row r="37" spans="1:10" ht="13.5" thickTop="1" thickBot="1" x14ac:dyDescent="0.3">
      <c r="C37" s="16"/>
      <c r="D37" s="423"/>
      <c r="E37" s="423"/>
      <c r="I37" s="17"/>
    </row>
    <row r="38" spans="1:10" ht="14" thickTop="1" thickBot="1" x14ac:dyDescent="0.35">
      <c r="C38" s="16"/>
      <c r="D38" s="423"/>
      <c r="E38" s="423"/>
      <c r="F38" s="420" t="s">
        <v>26</v>
      </c>
      <c r="G38" s="421"/>
      <c r="H38" s="421"/>
      <c r="I38" s="43">
        <f>SUM(I21+I36)</f>
        <v>0</v>
      </c>
    </row>
    <row r="39" spans="1:10" ht="13" thickTop="1" x14ac:dyDescent="0.25"/>
  </sheetData>
  <sheetProtection selectLockedCells="1"/>
  <mergeCells count="14">
    <mergeCell ref="F38:H38"/>
    <mergeCell ref="G21:H21"/>
    <mergeCell ref="G36:H36"/>
    <mergeCell ref="D38:E38"/>
    <mergeCell ref="B8:C8"/>
    <mergeCell ref="B23:C23"/>
    <mergeCell ref="D37:E37"/>
    <mergeCell ref="A1:J1"/>
    <mergeCell ref="A2:J2"/>
    <mergeCell ref="F3:G3"/>
    <mergeCell ref="G5:H5"/>
    <mergeCell ref="G6:H6"/>
    <mergeCell ref="E5:F5"/>
    <mergeCell ref="E6:F6"/>
  </mergeCells>
  <pageMargins left="0.75" right="0.75" top="1" bottom="1" header="0.5" footer="0.5"/>
  <pageSetup scale="6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L39"/>
  <sheetViews>
    <sheetView zoomScale="90" zoomScaleNormal="90" workbookViewId="0">
      <selection sqref="A1:J1"/>
    </sheetView>
  </sheetViews>
  <sheetFormatPr defaultColWidth="9.26953125" defaultRowHeight="12.5" x14ac:dyDescent="0.25"/>
  <cols>
    <col min="1" max="1" width="12.7265625" style="12" bestFit="1" customWidth="1"/>
    <col min="2" max="2" width="16.26953125" style="13" bestFit="1" customWidth="1"/>
    <col min="3" max="3" width="38.7265625" style="12" customWidth="1"/>
    <col min="4" max="5" width="10.7265625" style="12" customWidth="1"/>
    <col min="6" max="6" width="10" style="12" customWidth="1"/>
    <col min="7" max="7" width="10.7265625" style="12" customWidth="1"/>
    <col min="8" max="8" width="11.26953125" style="12" customWidth="1"/>
    <col min="9" max="9" width="15.26953125" style="12" bestFit="1" customWidth="1"/>
    <col min="10" max="10" width="63.7265625" style="12" customWidth="1"/>
    <col min="11" max="16384" width="9.26953125" style="12"/>
  </cols>
  <sheetData>
    <row r="1" spans="1:12" ht="18" x14ac:dyDescent="0.4">
      <c r="A1" s="416" t="s">
        <v>171</v>
      </c>
      <c r="B1" s="416"/>
      <c r="C1" s="416"/>
      <c r="D1" s="416"/>
      <c r="E1" s="416"/>
      <c r="F1" s="416"/>
      <c r="G1" s="416"/>
      <c r="H1" s="416"/>
      <c r="I1" s="416"/>
      <c r="J1" s="416"/>
    </row>
    <row r="2" spans="1:12" ht="13" x14ac:dyDescent="0.3">
      <c r="A2" s="417"/>
      <c r="B2" s="417"/>
      <c r="C2" s="417"/>
      <c r="D2" s="417"/>
      <c r="E2" s="417"/>
      <c r="F2" s="417"/>
      <c r="G2" s="417"/>
      <c r="H2" s="417"/>
      <c r="I2" s="417"/>
      <c r="J2" s="417"/>
    </row>
    <row r="3" spans="1:12" ht="13" x14ac:dyDescent="0.3">
      <c r="A3" s="41"/>
      <c r="B3" s="41"/>
      <c r="C3" s="41"/>
      <c r="D3" s="41"/>
      <c r="E3" s="42"/>
      <c r="F3" s="418" t="s">
        <v>172</v>
      </c>
      <c r="G3" s="418"/>
      <c r="H3" s="42"/>
      <c r="I3" s="41"/>
      <c r="J3" s="41"/>
    </row>
    <row r="4" spans="1:12" ht="13.5" customHeight="1" x14ac:dyDescent="0.4">
      <c r="B4" s="40"/>
      <c r="C4" s="40"/>
      <c r="D4" s="40"/>
      <c r="E4" s="40"/>
      <c r="F4" s="40"/>
      <c r="G4" s="40"/>
      <c r="H4" s="40"/>
    </row>
    <row r="5" spans="1:12" ht="14" x14ac:dyDescent="0.3">
      <c r="B5" s="39" t="s">
        <v>44</v>
      </c>
      <c r="C5" s="95" t="e">
        <f>#REF!</f>
        <v>#REF!</v>
      </c>
      <c r="E5" s="426" t="s">
        <v>43</v>
      </c>
      <c r="F5" s="426"/>
      <c r="G5" s="426" t="e">
        <f>#REF!</f>
        <v>#REF!</v>
      </c>
      <c r="H5" s="426"/>
    </row>
    <row r="6" spans="1:12" ht="14" x14ac:dyDescent="0.3">
      <c r="B6" s="39" t="s">
        <v>42</v>
      </c>
      <c r="C6" s="95" t="e">
        <f>#REF!</f>
        <v>#REF!</v>
      </c>
      <c r="E6" s="426" t="s">
        <v>41</v>
      </c>
      <c r="F6" s="426"/>
      <c r="G6" s="419" t="e">
        <f>#REF!</f>
        <v>#REF!</v>
      </c>
      <c r="H6" s="419"/>
    </row>
    <row r="7" spans="1:12" ht="12.75" customHeight="1" thickBot="1" x14ac:dyDescent="0.3">
      <c r="C7" s="38"/>
      <c r="D7" s="38"/>
      <c r="E7" s="38"/>
      <c r="F7" s="38"/>
      <c r="G7" s="38"/>
    </row>
    <row r="8" spans="1:12" ht="16.5" customHeight="1" thickTop="1" thickBot="1" x14ac:dyDescent="0.3">
      <c r="B8" s="424" t="s">
        <v>40</v>
      </c>
      <c r="C8" s="425"/>
    </row>
    <row r="9" spans="1:12" s="47" customFormat="1" ht="26.5" thickTop="1" x14ac:dyDescent="0.35">
      <c r="A9" s="36" t="s">
        <v>38</v>
      </c>
      <c r="B9" s="35" t="s">
        <v>37</v>
      </c>
      <c r="C9" s="35" t="s">
        <v>36</v>
      </c>
      <c r="D9" s="44" t="s">
        <v>35</v>
      </c>
      <c r="E9" s="44" t="s">
        <v>34</v>
      </c>
      <c r="F9" s="34" t="s">
        <v>33</v>
      </c>
      <c r="G9" s="36" t="s">
        <v>32</v>
      </c>
      <c r="H9" s="44" t="s">
        <v>31</v>
      </c>
      <c r="I9" s="36" t="s">
        <v>30</v>
      </c>
      <c r="J9" s="45" t="s">
        <v>29</v>
      </c>
      <c r="L9" s="48"/>
    </row>
    <row r="10" spans="1:12" ht="15" customHeight="1" x14ac:dyDescent="0.25">
      <c r="A10" s="29"/>
      <c r="B10" s="28"/>
      <c r="C10" s="28"/>
      <c r="D10" s="33"/>
      <c r="E10" s="33"/>
      <c r="F10" s="32"/>
      <c r="G10" s="31">
        <f t="shared" ref="G10:G20" si="0">SUM(E10-D10)</f>
        <v>0</v>
      </c>
      <c r="H10" s="30"/>
      <c r="I10" s="22">
        <f t="shared" ref="I10:I20" si="1">SUM(H10*G10)</f>
        <v>0</v>
      </c>
      <c r="J10" s="21"/>
    </row>
    <row r="11" spans="1:12" ht="15" customHeight="1" x14ac:dyDescent="0.25">
      <c r="A11" s="29"/>
      <c r="B11" s="28"/>
      <c r="C11" s="28"/>
      <c r="D11" s="33"/>
      <c r="E11" s="33"/>
      <c r="F11" s="32"/>
      <c r="G11" s="31">
        <f t="shared" si="0"/>
        <v>0</v>
      </c>
      <c r="H11" s="30"/>
      <c r="I11" s="22">
        <f t="shared" si="1"/>
        <v>0</v>
      </c>
      <c r="J11" s="21"/>
    </row>
    <row r="12" spans="1:12" ht="15" customHeight="1" x14ac:dyDescent="0.25">
      <c r="A12" s="29"/>
      <c r="B12" s="28"/>
      <c r="C12" s="28"/>
      <c r="D12" s="33"/>
      <c r="E12" s="33"/>
      <c r="F12" s="32"/>
      <c r="G12" s="31">
        <f t="shared" si="0"/>
        <v>0</v>
      </c>
      <c r="H12" s="30"/>
      <c r="I12" s="22">
        <f t="shared" si="1"/>
        <v>0</v>
      </c>
      <c r="J12" s="21"/>
    </row>
    <row r="13" spans="1:12" ht="15" customHeight="1" x14ac:dyDescent="0.25">
      <c r="A13" s="29"/>
      <c r="B13" s="28"/>
      <c r="C13" s="28"/>
      <c r="D13" s="33"/>
      <c r="E13" s="33"/>
      <c r="F13" s="32"/>
      <c r="G13" s="31">
        <f t="shared" si="0"/>
        <v>0</v>
      </c>
      <c r="H13" s="30"/>
      <c r="I13" s="22">
        <f t="shared" si="1"/>
        <v>0</v>
      </c>
      <c r="J13" s="21"/>
    </row>
    <row r="14" spans="1:12" ht="15" customHeight="1" x14ac:dyDescent="0.25">
      <c r="A14" s="29"/>
      <c r="B14" s="28"/>
      <c r="C14" s="28"/>
      <c r="D14" s="33"/>
      <c r="E14" s="33"/>
      <c r="F14" s="32"/>
      <c r="G14" s="31">
        <f t="shared" si="0"/>
        <v>0</v>
      </c>
      <c r="H14" s="30"/>
      <c r="I14" s="22">
        <f t="shared" si="1"/>
        <v>0</v>
      </c>
      <c r="J14" s="21"/>
    </row>
    <row r="15" spans="1:12" ht="15" customHeight="1" x14ac:dyDescent="0.25">
      <c r="A15" s="29"/>
      <c r="B15" s="28"/>
      <c r="C15" s="28"/>
      <c r="D15" s="33"/>
      <c r="E15" s="33"/>
      <c r="F15" s="32"/>
      <c r="G15" s="31">
        <f t="shared" si="0"/>
        <v>0</v>
      </c>
      <c r="H15" s="30"/>
      <c r="I15" s="22">
        <f t="shared" si="1"/>
        <v>0</v>
      </c>
      <c r="J15" s="21"/>
    </row>
    <row r="16" spans="1:12" ht="15" customHeight="1" x14ac:dyDescent="0.25">
      <c r="A16" s="29"/>
      <c r="B16" s="28"/>
      <c r="C16" s="28"/>
      <c r="D16" s="33"/>
      <c r="E16" s="33"/>
      <c r="F16" s="32"/>
      <c r="G16" s="31">
        <f t="shared" si="0"/>
        <v>0</v>
      </c>
      <c r="H16" s="30"/>
      <c r="I16" s="22">
        <f t="shared" si="1"/>
        <v>0</v>
      </c>
      <c r="J16" s="21"/>
    </row>
    <row r="17" spans="1:12" ht="15" customHeight="1" x14ac:dyDescent="0.25">
      <c r="A17" s="29"/>
      <c r="B17" s="28"/>
      <c r="C17" s="28"/>
      <c r="D17" s="33"/>
      <c r="E17" s="33"/>
      <c r="F17" s="32"/>
      <c r="G17" s="31">
        <f t="shared" si="0"/>
        <v>0</v>
      </c>
      <c r="H17" s="30"/>
      <c r="I17" s="22">
        <f t="shared" si="1"/>
        <v>0</v>
      </c>
      <c r="J17" s="21"/>
    </row>
    <row r="18" spans="1:12" ht="15" customHeight="1" x14ac:dyDescent="0.25">
      <c r="A18" s="29"/>
      <c r="B18" s="28"/>
      <c r="C18" s="28"/>
      <c r="D18" s="33"/>
      <c r="E18" s="33"/>
      <c r="F18" s="32"/>
      <c r="G18" s="31">
        <f t="shared" si="0"/>
        <v>0</v>
      </c>
      <c r="H18" s="30"/>
      <c r="I18" s="22">
        <f t="shared" si="1"/>
        <v>0</v>
      </c>
      <c r="J18" s="21"/>
    </row>
    <row r="19" spans="1:12" ht="15" customHeight="1" x14ac:dyDescent="0.25">
      <c r="A19" s="29"/>
      <c r="B19" s="28"/>
      <c r="C19" s="28"/>
      <c r="D19" s="33"/>
      <c r="E19" s="33"/>
      <c r="F19" s="32"/>
      <c r="G19" s="31">
        <f t="shared" si="0"/>
        <v>0</v>
      </c>
      <c r="H19" s="30"/>
      <c r="I19" s="22">
        <f t="shared" si="1"/>
        <v>0</v>
      </c>
      <c r="J19" s="21"/>
    </row>
    <row r="20" spans="1:12" ht="15" customHeight="1" thickBot="1" x14ac:dyDescent="0.3">
      <c r="A20" s="29"/>
      <c r="B20" s="28"/>
      <c r="C20" s="27"/>
      <c r="D20" s="26"/>
      <c r="E20" s="26"/>
      <c r="F20" s="25"/>
      <c r="G20" s="24">
        <f t="shared" si="0"/>
        <v>0</v>
      </c>
      <c r="H20" s="23"/>
      <c r="I20" s="22">
        <f t="shared" si="1"/>
        <v>0</v>
      </c>
      <c r="J20" s="21"/>
    </row>
    <row r="21" spans="1:12" ht="14" thickTop="1" thickBot="1" x14ac:dyDescent="0.35">
      <c r="C21" s="20"/>
      <c r="D21" s="19"/>
      <c r="E21" s="19"/>
      <c r="F21" s="19"/>
      <c r="G21" s="420" t="s">
        <v>28</v>
      </c>
      <c r="H21" s="422"/>
      <c r="I21" s="14">
        <f>SUM(I10:I20)</f>
        <v>0</v>
      </c>
      <c r="J21" s="18"/>
    </row>
    <row r="22" spans="1:12" ht="13.5" thickTop="1" thickBot="1" x14ac:dyDescent="0.3">
      <c r="J22" s="37"/>
    </row>
    <row r="23" spans="1:12" ht="19" thickTop="1" thickBot="1" x14ac:dyDescent="0.45">
      <c r="B23" s="427" t="s">
        <v>39</v>
      </c>
      <c r="C23" s="428"/>
    </row>
    <row r="24" spans="1:12" s="47" customFormat="1" ht="26.5" thickTop="1" x14ac:dyDescent="0.35">
      <c r="A24" s="36" t="s">
        <v>38</v>
      </c>
      <c r="B24" s="35" t="s">
        <v>37</v>
      </c>
      <c r="C24" s="35" t="s">
        <v>36</v>
      </c>
      <c r="D24" s="44" t="s">
        <v>35</v>
      </c>
      <c r="E24" s="44" t="s">
        <v>34</v>
      </c>
      <c r="F24" s="34" t="s">
        <v>33</v>
      </c>
      <c r="G24" s="36" t="s">
        <v>32</v>
      </c>
      <c r="H24" s="44" t="s">
        <v>31</v>
      </c>
      <c r="I24" s="36" t="s">
        <v>30</v>
      </c>
      <c r="J24" s="45" t="s">
        <v>29</v>
      </c>
      <c r="L24" s="50"/>
    </row>
    <row r="25" spans="1:12" ht="15" customHeight="1" x14ac:dyDescent="0.25">
      <c r="A25" s="29"/>
      <c r="B25" s="28"/>
      <c r="C25" s="28"/>
      <c r="D25" s="33"/>
      <c r="E25" s="33"/>
      <c r="F25" s="32"/>
      <c r="G25" s="31">
        <f t="shared" ref="G25:G35" si="2">SUM(E25-D25)</f>
        <v>0</v>
      </c>
      <c r="H25" s="30"/>
      <c r="I25" s="22">
        <f t="shared" ref="I25:I35" si="3">SUM(G25*H25)</f>
        <v>0</v>
      </c>
      <c r="J25" s="21"/>
    </row>
    <row r="26" spans="1:12" ht="15" customHeight="1" x14ac:dyDescent="0.25">
      <c r="A26" s="29"/>
      <c r="B26" s="28"/>
      <c r="C26" s="28"/>
      <c r="D26" s="33"/>
      <c r="E26" s="33"/>
      <c r="F26" s="32"/>
      <c r="G26" s="31">
        <f t="shared" si="2"/>
        <v>0</v>
      </c>
      <c r="H26" s="30"/>
      <c r="I26" s="22">
        <f t="shared" si="3"/>
        <v>0</v>
      </c>
      <c r="J26" s="21"/>
    </row>
    <row r="27" spans="1:12" ht="15" customHeight="1" x14ac:dyDescent="0.25">
      <c r="A27" s="29"/>
      <c r="B27" s="28"/>
      <c r="C27" s="28"/>
      <c r="D27" s="33"/>
      <c r="E27" s="33"/>
      <c r="F27" s="32"/>
      <c r="G27" s="31">
        <f t="shared" si="2"/>
        <v>0</v>
      </c>
      <c r="H27" s="30"/>
      <c r="I27" s="22">
        <f t="shared" si="3"/>
        <v>0</v>
      </c>
      <c r="J27" s="21"/>
    </row>
    <row r="28" spans="1:12" ht="15" customHeight="1" x14ac:dyDescent="0.25">
      <c r="A28" s="29"/>
      <c r="B28" s="28"/>
      <c r="C28" s="28"/>
      <c r="D28" s="33"/>
      <c r="E28" s="33"/>
      <c r="F28" s="32"/>
      <c r="G28" s="31">
        <f t="shared" si="2"/>
        <v>0</v>
      </c>
      <c r="H28" s="30"/>
      <c r="I28" s="22">
        <f t="shared" si="3"/>
        <v>0</v>
      </c>
      <c r="J28" s="21"/>
    </row>
    <row r="29" spans="1:12" ht="15" customHeight="1" x14ac:dyDescent="0.25">
      <c r="A29" s="29"/>
      <c r="B29" s="28"/>
      <c r="C29" s="28"/>
      <c r="D29" s="33"/>
      <c r="E29" s="33"/>
      <c r="F29" s="32"/>
      <c r="G29" s="31">
        <f t="shared" si="2"/>
        <v>0</v>
      </c>
      <c r="H29" s="30"/>
      <c r="I29" s="22">
        <f t="shared" si="3"/>
        <v>0</v>
      </c>
      <c r="J29" s="21"/>
    </row>
    <row r="30" spans="1:12" ht="15" customHeight="1" x14ac:dyDescent="0.25">
      <c r="A30" s="29"/>
      <c r="B30" s="28"/>
      <c r="C30" s="28"/>
      <c r="D30" s="33"/>
      <c r="E30" s="33"/>
      <c r="F30" s="32"/>
      <c r="G30" s="31">
        <f t="shared" si="2"/>
        <v>0</v>
      </c>
      <c r="H30" s="30"/>
      <c r="I30" s="22">
        <f t="shared" si="3"/>
        <v>0</v>
      </c>
      <c r="J30" s="21"/>
    </row>
    <row r="31" spans="1:12" ht="15" customHeight="1" x14ac:dyDescent="0.25">
      <c r="A31" s="29"/>
      <c r="B31" s="28"/>
      <c r="C31" s="28"/>
      <c r="D31" s="33"/>
      <c r="E31" s="33"/>
      <c r="F31" s="32"/>
      <c r="G31" s="31">
        <f t="shared" si="2"/>
        <v>0</v>
      </c>
      <c r="H31" s="30"/>
      <c r="I31" s="22">
        <f t="shared" si="3"/>
        <v>0</v>
      </c>
      <c r="J31" s="21"/>
    </row>
    <row r="32" spans="1:12" ht="15" customHeight="1" x14ac:dyDescent="0.25">
      <c r="A32" s="29"/>
      <c r="B32" s="28"/>
      <c r="C32" s="28"/>
      <c r="D32" s="33"/>
      <c r="E32" s="33"/>
      <c r="F32" s="32"/>
      <c r="G32" s="31">
        <f t="shared" si="2"/>
        <v>0</v>
      </c>
      <c r="H32" s="30"/>
      <c r="I32" s="22">
        <f t="shared" si="3"/>
        <v>0</v>
      </c>
      <c r="J32" s="21"/>
    </row>
    <row r="33" spans="1:10" ht="15" customHeight="1" x14ac:dyDescent="0.25">
      <c r="A33" s="29"/>
      <c r="B33" s="28"/>
      <c r="C33" s="28"/>
      <c r="D33" s="33"/>
      <c r="E33" s="33"/>
      <c r="F33" s="32"/>
      <c r="G33" s="31">
        <f t="shared" si="2"/>
        <v>0</v>
      </c>
      <c r="H33" s="30"/>
      <c r="I33" s="22">
        <f t="shared" si="3"/>
        <v>0</v>
      </c>
      <c r="J33" s="21"/>
    </row>
    <row r="34" spans="1:10" ht="15" customHeight="1" x14ac:dyDescent="0.25">
      <c r="A34" s="29"/>
      <c r="B34" s="28"/>
      <c r="C34" s="28"/>
      <c r="D34" s="33"/>
      <c r="E34" s="33"/>
      <c r="F34" s="32"/>
      <c r="G34" s="31">
        <f t="shared" si="2"/>
        <v>0</v>
      </c>
      <c r="H34" s="30"/>
      <c r="I34" s="22">
        <f t="shared" si="3"/>
        <v>0</v>
      </c>
      <c r="J34" s="21"/>
    </row>
    <row r="35" spans="1:10" ht="15" customHeight="1" thickBot="1" x14ac:dyDescent="0.3">
      <c r="A35" s="29"/>
      <c r="B35" s="28"/>
      <c r="C35" s="27"/>
      <c r="D35" s="26"/>
      <c r="E35" s="26"/>
      <c r="F35" s="25"/>
      <c r="G35" s="24">
        <f t="shared" si="2"/>
        <v>0</v>
      </c>
      <c r="H35" s="23"/>
      <c r="I35" s="22">
        <f t="shared" si="3"/>
        <v>0</v>
      </c>
      <c r="J35" s="21"/>
    </row>
    <row r="36" spans="1:10" ht="14" thickTop="1" thickBot="1" x14ac:dyDescent="0.35">
      <c r="C36" s="20"/>
      <c r="D36" s="19"/>
      <c r="E36" s="19"/>
      <c r="F36" s="19"/>
      <c r="G36" s="420" t="s">
        <v>28</v>
      </c>
      <c r="H36" s="422"/>
      <c r="I36" s="14">
        <f>SUM(I25:I35)</f>
        <v>0</v>
      </c>
      <c r="J36" s="18"/>
    </row>
    <row r="37" spans="1:10" ht="13.5" thickTop="1" thickBot="1" x14ac:dyDescent="0.3">
      <c r="C37" s="16"/>
      <c r="D37" s="423"/>
      <c r="E37" s="423"/>
      <c r="I37" s="17"/>
    </row>
    <row r="38" spans="1:10" ht="14" thickTop="1" thickBot="1" x14ac:dyDescent="0.35">
      <c r="C38" s="16"/>
      <c r="D38" s="423"/>
      <c r="E38" s="423"/>
      <c r="F38" s="420" t="s">
        <v>173</v>
      </c>
      <c r="G38" s="421"/>
      <c r="H38" s="421"/>
      <c r="I38" s="43">
        <f>SUM(I21+I36)</f>
        <v>0</v>
      </c>
    </row>
    <row r="39" spans="1:10" ht="13" thickTop="1" x14ac:dyDescent="0.25"/>
  </sheetData>
  <sheetProtection selectLockedCells="1"/>
  <mergeCells count="14">
    <mergeCell ref="D38:E38"/>
    <mergeCell ref="F38:H38"/>
    <mergeCell ref="A1:J1"/>
    <mergeCell ref="A2:J2"/>
    <mergeCell ref="F3:G3"/>
    <mergeCell ref="E5:F5"/>
    <mergeCell ref="G5:H5"/>
    <mergeCell ref="E6:F6"/>
    <mergeCell ref="G6:H6"/>
    <mergeCell ref="B8:C8"/>
    <mergeCell ref="G21:H21"/>
    <mergeCell ref="B23:C23"/>
    <mergeCell ref="G36:H36"/>
    <mergeCell ref="D37:E37"/>
  </mergeCells>
  <pageMargins left="0.75" right="0.75" top="1" bottom="1" header="0.5" footer="0.5"/>
  <pageSetup scale="6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9:R41"/>
  <sheetViews>
    <sheetView workbookViewId="0"/>
  </sheetViews>
  <sheetFormatPr defaultRowHeight="14.5" x14ac:dyDescent="0.35"/>
  <cols>
    <col min="1" max="1" width="10.26953125" customWidth="1"/>
    <col min="2" max="2" width="87.54296875" customWidth="1"/>
  </cols>
  <sheetData>
    <row r="9" spans="2:18" ht="15" customHeight="1" x14ac:dyDescent="0.35">
      <c r="D9" s="429" t="s">
        <v>53</v>
      </c>
      <c r="E9" s="429"/>
      <c r="F9" s="429"/>
      <c r="G9" s="429"/>
      <c r="H9" s="429"/>
      <c r="I9" s="429"/>
      <c r="J9" s="429"/>
      <c r="K9" s="429"/>
      <c r="L9" s="429"/>
      <c r="M9" s="429"/>
      <c r="N9" s="429"/>
      <c r="O9" s="429"/>
      <c r="P9" s="429"/>
      <c r="Q9" s="429"/>
      <c r="R9" s="429"/>
    </row>
    <row r="10" spans="2:18" ht="15" customHeight="1" x14ac:dyDescent="0.35">
      <c r="D10" s="429"/>
      <c r="E10" s="429"/>
      <c r="F10" s="429"/>
      <c r="G10" s="429"/>
      <c r="H10" s="429"/>
      <c r="I10" s="429"/>
      <c r="J10" s="429"/>
      <c r="K10" s="429"/>
      <c r="L10" s="429"/>
      <c r="M10" s="429"/>
      <c r="N10" s="429"/>
      <c r="O10" s="429"/>
      <c r="P10" s="429"/>
      <c r="Q10" s="429"/>
      <c r="R10" s="429"/>
    </row>
    <row r="11" spans="2:18" ht="15" customHeight="1" x14ac:dyDescent="0.35">
      <c r="D11" s="429"/>
      <c r="E11" s="429"/>
      <c r="F11" s="429"/>
      <c r="G11" s="429"/>
      <c r="H11" s="429"/>
      <c r="I11" s="429"/>
      <c r="J11" s="429"/>
      <c r="K11" s="429"/>
      <c r="L11" s="429"/>
      <c r="M11" s="429"/>
      <c r="N11" s="429"/>
      <c r="O11" s="429"/>
      <c r="P11" s="429"/>
      <c r="Q11" s="429"/>
      <c r="R11" s="429"/>
    </row>
    <row r="15" spans="2:18" x14ac:dyDescent="0.35">
      <c r="B15" s="52">
        <f ca="1">TODAY()</f>
        <v>43385</v>
      </c>
    </row>
    <row r="18" spans="1:2" x14ac:dyDescent="0.35">
      <c r="A18" t="e">
        <f>#REF!</f>
        <v>#REF!</v>
      </c>
    </row>
    <row r="19" spans="1:2" x14ac:dyDescent="0.35">
      <c r="A19" t="e">
        <f>#REF!</f>
        <v>#REF!</v>
      </c>
    </row>
    <row r="20" spans="1:2" x14ac:dyDescent="0.35">
      <c r="A20" t="e">
        <f>#REF!</f>
        <v>#REF!</v>
      </c>
    </row>
    <row r="21" spans="1:2" x14ac:dyDescent="0.35">
      <c r="A21" t="e">
        <f>#REF!</f>
        <v>#REF!</v>
      </c>
    </row>
    <row r="22" spans="1:2" x14ac:dyDescent="0.35">
      <c r="A22" t="e">
        <f>#REF!</f>
        <v>#REF!</v>
      </c>
    </row>
    <row r="25" spans="1:2" x14ac:dyDescent="0.35">
      <c r="A25" t="s">
        <v>51</v>
      </c>
      <c r="B25" t="e">
        <f>#REF!</f>
        <v>#REF!</v>
      </c>
    </row>
    <row r="26" spans="1:2" x14ac:dyDescent="0.35">
      <c r="A26" s="5" t="s">
        <v>54</v>
      </c>
      <c r="B26" t="e">
        <f>#REF!</f>
        <v>#REF!</v>
      </c>
    </row>
    <row r="27" spans="1:2" x14ac:dyDescent="0.35">
      <c r="A27" s="5"/>
    </row>
    <row r="28" spans="1:2" x14ac:dyDescent="0.35">
      <c r="A28" s="5"/>
    </row>
    <row r="31" spans="1:2" x14ac:dyDescent="0.35">
      <c r="A31" t="e">
        <f>"Dear "&amp;#REF!&amp;":"</f>
        <v>#REF!</v>
      </c>
    </row>
    <row r="33" spans="1:2" ht="60" customHeight="1" x14ac:dyDescent="0.35">
      <c r="A33" s="412" t="s">
        <v>55</v>
      </c>
      <c r="B33" s="412"/>
    </row>
    <row r="34" spans="1:2" x14ac:dyDescent="0.35">
      <c r="A34" s="51"/>
    </row>
    <row r="35" spans="1:2" x14ac:dyDescent="0.35">
      <c r="A35" t="s">
        <v>52</v>
      </c>
    </row>
    <row r="40" spans="1:2" x14ac:dyDescent="0.35">
      <c r="A40" t="e">
        <f>#REF!</f>
        <v>#REF!</v>
      </c>
    </row>
    <row r="41" spans="1:2" x14ac:dyDescent="0.35">
      <c r="A41" t="e">
        <f>#REF!</f>
        <v>#REF!</v>
      </c>
    </row>
  </sheetData>
  <mergeCells count="2">
    <mergeCell ref="A33:B33"/>
    <mergeCell ref="D9:R11"/>
  </mergeCells>
  <pageMargins left="1" right="1" top="1" bottom="1" header="0.5" footer="0.5"/>
  <pageSetup scale="81"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
  <dimension ref="B1:AI152"/>
  <sheetViews>
    <sheetView view="pageBreakPreview" zoomScaleNormal="110" zoomScaleSheetLayoutView="100" workbookViewId="0">
      <selection activeCell="S14" sqref="S14:T14"/>
    </sheetView>
  </sheetViews>
  <sheetFormatPr defaultColWidth="2.7265625" defaultRowHeight="12" customHeight="1" x14ac:dyDescent="0.25"/>
  <cols>
    <col min="1" max="1" width="2.7265625" style="55"/>
    <col min="2" max="9" width="4.453125" style="55" customWidth="1"/>
    <col min="10" max="12" width="4.7265625" style="55" customWidth="1"/>
    <col min="13" max="13" width="5" style="55" customWidth="1"/>
    <col min="14" max="21" width="4.453125" style="55" customWidth="1"/>
    <col min="22" max="25" width="2.7265625" style="55"/>
    <col min="26" max="26" width="3.26953125" style="55" bestFit="1" customWidth="1"/>
    <col min="27" max="16384" width="2.7265625" style="55"/>
  </cols>
  <sheetData>
    <row r="1" spans="2:34" s="53" customFormat="1" ht="7.5" customHeight="1" x14ac:dyDescent="0.2">
      <c r="C1" s="54"/>
      <c r="G1" s="467" t="s">
        <v>56</v>
      </c>
      <c r="H1" s="467"/>
      <c r="I1" s="467"/>
      <c r="J1" s="467"/>
      <c r="K1" s="467"/>
      <c r="L1" s="467"/>
      <c r="M1" s="467"/>
      <c r="N1" s="467"/>
      <c r="O1" s="467"/>
      <c r="P1" s="467"/>
      <c r="U1" s="69" t="s">
        <v>66</v>
      </c>
    </row>
    <row r="2" spans="2:34" ht="7.5" customHeight="1" x14ac:dyDescent="0.25">
      <c r="C2" s="68"/>
      <c r="E2" s="468" t="s">
        <v>57</v>
      </c>
      <c r="F2" s="468"/>
      <c r="G2" s="468"/>
      <c r="H2" s="468"/>
      <c r="I2" s="468"/>
      <c r="J2" s="468"/>
      <c r="K2" s="468"/>
      <c r="L2" s="468"/>
      <c r="M2" s="468"/>
      <c r="N2" s="468"/>
      <c r="O2" s="468"/>
      <c r="P2" s="468"/>
      <c r="Q2" s="468"/>
      <c r="R2" s="468"/>
      <c r="S2" s="68"/>
      <c r="T2" s="68"/>
      <c r="U2" s="69" t="s">
        <v>67</v>
      </c>
      <c r="V2" s="68"/>
      <c r="W2" s="68"/>
      <c r="X2" s="68"/>
      <c r="Y2" s="68"/>
      <c r="Z2" s="68"/>
      <c r="AA2" s="68"/>
      <c r="AB2" s="68"/>
    </row>
    <row r="3" spans="2:34" ht="7.5" customHeight="1" x14ac:dyDescent="0.25">
      <c r="E3" s="468"/>
      <c r="F3" s="468"/>
      <c r="G3" s="468"/>
      <c r="H3" s="468"/>
      <c r="I3" s="468"/>
      <c r="J3" s="468"/>
      <c r="K3" s="468"/>
      <c r="L3" s="468"/>
      <c r="M3" s="468"/>
      <c r="N3" s="468"/>
      <c r="O3" s="468"/>
      <c r="P3" s="468"/>
      <c r="Q3" s="468"/>
      <c r="R3" s="468"/>
      <c r="S3" s="68"/>
      <c r="T3" s="68"/>
      <c r="U3" s="70" t="s">
        <v>68</v>
      </c>
      <c r="V3" s="68"/>
      <c r="W3" s="68"/>
      <c r="X3" s="68"/>
      <c r="Y3" s="68"/>
      <c r="Z3" s="68"/>
      <c r="AA3" s="68"/>
      <c r="AB3" s="68"/>
    </row>
    <row r="4" spans="2:34" ht="7.5" customHeight="1" x14ac:dyDescent="0.25">
      <c r="C4" s="68"/>
      <c r="E4" s="468" t="s">
        <v>58</v>
      </c>
      <c r="F4" s="468"/>
      <c r="G4" s="468"/>
      <c r="H4" s="468"/>
      <c r="I4" s="468"/>
      <c r="J4" s="468"/>
      <c r="K4" s="468"/>
      <c r="L4" s="468"/>
      <c r="M4" s="468"/>
      <c r="N4" s="468"/>
      <c r="O4" s="468"/>
      <c r="P4" s="468"/>
      <c r="Q4" s="468"/>
      <c r="R4" s="468"/>
      <c r="S4" s="68"/>
      <c r="T4" s="68"/>
      <c r="U4" s="68"/>
      <c r="V4" s="68"/>
      <c r="W4" s="68"/>
      <c r="X4" s="68"/>
      <c r="Y4" s="68"/>
      <c r="Z4" s="68"/>
      <c r="AA4" s="68"/>
      <c r="AB4" s="68"/>
      <c r="AC4" s="68"/>
      <c r="AD4" s="68"/>
      <c r="AE4" s="68"/>
    </row>
    <row r="5" spans="2:34" ht="7.5" customHeight="1" x14ac:dyDescent="0.25">
      <c r="E5" s="468"/>
      <c r="F5" s="468"/>
      <c r="G5" s="468"/>
      <c r="H5" s="468"/>
      <c r="I5" s="468"/>
      <c r="J5" s="468"/>
      <c r="K5" s="468"/>
      <c r="L5" s="468"/>
      <c r="M5" s="468"/>
      <c r="N5" s="468"/>
      <c r="O5" s="468"/>
      <c r="P5" s="468"/>
      <c r="Q5" s="468"/>
      <c r="R5" s="468"/>
      <c r="S5" s="68"/>
      <c r="T5" s="68"/>
      <c r="U5" s="68"/>
      <c r="V5" s="68"/>
      <c r="W5" s="68"/>
      <c r="X5" s="68"/>
      <c r="Y5" s="68"/>
      <c r="Z5" s="68"/>
      <c r="AA5" s="68"/>
      <c r="AB5" s="68"/>
      <c r="AC5" s="68"/>
      <c r="AD5" s="68"/>
      <c r="AE5" s="68"/>
    </row>
    <row r="6" spans="2:34" s="57" customFormat="1" ht="12" customHeight="1" x14ac:dyDescent="0.2"/>
    <row r="7" spans="2:34" s="72" customFormat="1" ht="12" customHeight="1" x14ac:dyDescent="0.35">
      <c r="B7" s="78" t="s">
        <v>149</v>
      </c>
      <c r="C7" s="79"/>
      <c r="D7" s="79"/>
      <c r="E7" s="79"/>
      <c r="F7" s="79"/>
      <c r="G7" s="79" t="e">
        <f>#REF!</f>
        <v>#REF!</v>
      </c>
      <c r="H7" s="79"/>
      <c r="I7" s="79"/>
      <c r="J7" s="79"/>
      <c r="K7" s="79"/>
      <c r="L7" s="79"/>
      <c r="M7" s="80"/>
      <c r="N7" s="78" t="s">
        <v>150</v>
      </c>
      <c r="O7" s="79"/>
      <c r="P7" s="79"/>
      <c r="Q7" s="79"/>
      <c r="R7" s="79" t="s">
        <v>78</v>
      </c>
      <c r="S7" s="79"/>
      <c r="T7" s="79" t="s">
        <v>79</v>
      </c>
      <c r="U7" s="80"/>
    </row>
    <row r="8" spans="2:34" s="72" customFormat="1" ht="12" customHeight="1" x14ac:dyDescent="0.35">
      <c r="B8" s="78" t="s">
        <v>147</v>
      </c>
      <c r="C8" s="79"/>
      <c r="D8" s="79"/>
      <c r="E8" s="79"/>
      <c r="F8" s="79"/>
      <c r="G8" s="79" t="e">
        <f>#REF!</f>
        <v>#REF!</v>
      </c>
      <c r="H8" s="79"/>
      <c r="I8" s="79"/>
      <c r="J8" s="79"/>
      <c r="K8" s="80"/>
      <c r="L8" s="78" t="s">
        <v>148</v>
      </c>
      <c r="M8" s="79"/>
      <c r="N8" s="79"/>
      <c r="O8" s="79"/>
      <c r="P8" s="473" t="e">
        <f>#REF!</f>
        <v>#REF!</v>
      </c>
      <c r="Q8" s="473"/>
      <c r="R8" s="473"/>
      <c r="S8" s="473"/>
      <c r="T8" s="473"/>
      <c r="U8" s="474"/>
    </row>
    <row r="9" spans="2:34" s="72" customFormat="1" ht="12" customHeight="1" x14ac:dyDescent="0.35">
      <c r="B9" s="81" t="s">
        <v>144</v>
      </c>
      <c r="C9" s="71"/>
      <c r="D9" s="71"/>
      <c r="E9" s="71"/>
      <c r="F9" s="71"/>
      <c r="G9" s="71"/>
      <c r="H9" s="71" t="e">
        <f>#REF!</f>
        <v>#REF!</v>
      </c>
      <c r="I9" s="71"/>
      <c r="J9" s="71"/>
      <c r="K9" s="73"/>
      <c r="L9" s="81" t="s">
        <v>145</v>
      </c>
      <c r="M9" s="71"/>
      <c r="N9" s="71"/>
      <c r="O9" s="71"/>
      <c r="P9" s="71"/>
      <c r="Q9" s="71"/>
      <c r="R9" s="475" t="e">
        <f>#REF!</f>
        <v>#REF!</v>
      </c>
      <c r="S9" s="475"/>
      <c r="T9" s="475"/>
      <c r="U9" s="73"/>
    </row>
    <row r="10" spans="2:34" s="72" customFormat="1" ht="12" customHeight="1" x14ac:dyDescent="0.35">
      <c r="B10" s="82"/>
      <c r="C10" s="75"/>
      <c r="D10" s="75"/>
      <c r="E10" s="75"/>
      <c r="F10" s="75"/>
      <c r="G10" s="75"/>
      <c r="H10" s="75"/>
      <c r="I10" s="75"/>
      <c r="J10" s="75"/>
      <c r="K10" s="76"/>
      <c r="L10" s="82" t="s">
        <v>146</v>
      </c>
      <c r="M10" s="75"/>
      <c r="N10" s="75"/>
      <c r="O10" s="75"/>
      <c r="P10" s="75"/>
      <c r="Q10" s="75"/>
      <c r="R10" s="476" t="e">
        <f>#REF!</f>
        <v>#REF!</v>
      </c>
      <c r="S10" s="476"/>
      <c r="T10" s="476"/>
      <c r="U10" s="93"/>
    </row>
    <row r="11" spans="2:34" s="72" customFormat="1" ht="12" customHeight="1" x14ac:dyDescent="0.35">
      <c r="B11" s="81" t="s">
        <v>137</v>
      </c>
      <c r="C11" s="71"/>
      <c r="D11" s="71"/>
      <c r="E11" s="71"/>
      <c r="F11" s="71" t="e">
        <f>#REF!</f>
        <v>#REF!</v>
      </c>
      <c r="G11" s="71"/>
      <c r="H11" s="71"/>
      <c r="I11" s="71"/>
      <c r="J11" s="71"/>
      <c r="K11" s="73"/>
      <c r="L11" s="81" t="s">
        <v>142</v>
      </c>
      <c r="M11" s="71"/>
      <c r="N11" s="71"/>
      <c r="O11" s="71"/>
      <c r="Q11" s="470" t="e">
        <f>#REF!</f>
        <v>#REF!</v>
      </c>
      <c r="R11" s="470"/>
      <c r="S11" s="470"/>
      <c r="T11" s="91"/>
      <c r="U11" s="92"/>
      <c r="AB11" s="83"/>
      <c r="AC11" s="83"/>
      <c r="AD11" s="83"/>
      <c r="AE11" s="83"/>
      <c r="AF11" s="83"/>
      <c r="AG11" s="83"/>
      <c r="AH11" s="83"/>
    </row>
    <row r="12" spans="2:34" s="72" customFormat="1" ht="12" customHeight="1" x14ac:dyDescent="0.35">
      <c r="B12" s="84" t="s">
        <v>138</v>
      </c>
      <c r="C12" s="85"/>
      <c r="D12" s="85"/>
      <c r="E12" s="85"/>
      <c r="F12" s="85"/>
      <c r="G12" s="85" t="s">
        <v>139</v>
      </c>
      <c r="H12" s="85"/>
      <c r="I12" s="85"/>
      <c r="J12" s="85" t="s">
        <v>140</v>
      </c>
      <c r="K12" s="86"/>
      <c r="L12" s="84" t="s">
        <v>143</v>
      </c>
      <c r="M12" s="85"/>
      <c r="N12" s="85"/>
      <c r="O12" s="85"/>
      <c r="P12" s="85"/>
      <c r="Q12" s="471" t="e">
        <f>#REF!</f>
        <v>#REF!</v>
      </c>
      <c r="R12" s="472"/>
      <c r="S12" s="472"/>
      <c r="T12" s="85"/>
      <c r="U12" s="86"/>
    </row>
    <row r="13" spans="2:34" s="72" customFormat="1" ht="12" customHeight="1" x14ac:dyDescent="0.35">
      <c r="B13" s="87"/>
      <c r="C13" s="88" t="s">
        <v>141</v>
      </c>
      <c r="D13" s="88"/>
      <c r="E13" s="88"/>
      <c r="F13" s="88"/>
      <c r="G13" s="88"/>
      <c r="H13" s="88"/>
      <c r="I13" s="88"/>
      <c r="J13" s="88"/>
      <c r="K13" s="89"/>
      <c r="L13" s="87"/>
      <c r="M13" s="88"/>
      <c r="N13" s="88"/>
      <c r="O13" s="88"/>
      <c r="P13" s="88"/>
      <c r="Q13" s="88"/>
      <c r="R13" s="88"/>
      <c r="S13" s="88"/>
      <c r="T13" s="88"/>
      <c r="U13" s="89"/>
    </row>
    <row r="14" spans="2:34" s="72" customFormat="1" ht="12" customHeight="1" x14ac:dyDescent="0.35">
      <c r="B14" s="78" t="s">
        <v>135</v>
      </c>
      <c r="C14" s="79"/>
      <c r="D14" s="79"/>
      <c r="E14" s="79"/>
      <c r="F14" s="79"/>
      <c r="G14" s="434" t="e">
        <f>#REF!</f>
        <v>#REF!</v>
      </c>
      <c r="H14" s="434"/>
      <c r="I14" s="434"/>
      <c r="J14" s="434"/>
      <c r="K14" s="434"/>
      <c r="L14" s="434"/>
      <c r="M14" s="435"/>
      <c r="N14" s="78" t="s">
        <v>136</v>
      </c>
      <c r="O14" s="79"/>
      <c r="P14" s="79"/>
      <c r="Q14" s="79"/>
      <c r="R14" s="79"/>
      <c r="S14" s="477" t="e">
        <f>#REF!</f>
        <v>#REF!</v>
      </c>
      <c r="T14" s="477"/>
      <c r="U14" s="80"/>
    </row>
    <row r="15" spans="2:34" s="72" customFormat="1" ht="12" customHeight="1" x14ac:dyDescent="0.35">
      <c r="B15" s="78" t="s">
        <v>134</v>
      </c>
      <c r="C15" s="434" t="e">
        <f>#REF!&amp;"   "&amp;#REF!</f>
        <v>#REF!</v>
      </c>
      <c r="D15" s="434"/>
      <c r="E15" s="434"/>
      <c r="F15" s="434"/>
      <c r="G15" s="434"/>
      <c r="H15" s="434"/>
      <c r="I15" s="434"/>
      <c r="J15" s="434"/>
      <c r="K15" s="434"/>
      <c r="L15" s="434"/>
      <c r="M15" s="434"/>
      <c r="N15" s="434"/>
      <c r="O15" s="434"/>
      <c r="P15" s="434"/>
      <c r="Q15" s="434"/>
      <c r="R15" s="434"/>
      <c r="S15" s="434"/>
      <c r="T15" s="434"/>
      <c r="U15" s="435"/>
    </row>
    <row r="16" spans="2:34" s="72" customFormat="1" ht="12" customHeight="1" x14ac:dyDescent="0.35">
      <c r="B16" s="433" t="s">
        <v>133</v>
      </c>
      <c r="C16" s="434"/>
      <c r="D16" s="434"/>
      <c r="E16" s="434"/>
      <c r="F16" s="434"/>
      <c r="G16" s="434"/>
      <c r="H16" s="434"/>
      <c r="I16" s="434"/>
      <c r="J16" s="434"/>
      <c r="K16" s="434"/>
      <c r="L16" s="434" t="e">
        <f>#REF!</f>
        <v>#REF!</v>
      </c>
      <c r="M16" s="434"/>
      <c r="N16" s="434"/>
      <c r="O16" s="434"/>
      <c r="P16" s="434"/>
      <c r="Q16" s="434"/>
      <c r="R16" s="434"/>
      <c r="S16" s="434"/>
      <c r="T16" s="434"/>
      <c r="U16" s="435"/>
      <c r="V16" s="90"/>
      <c r="W16" s="90"/>
      <c r="X16" s="90"/>
      <c r="Y16" s="90"/>
      <c r="Z16" s="90"/>
      <c r="AA16" s="90"/>
      <c r="AB16" s="90"/>
      <c r="AC16" s="90"/>
      <c r="AD16" s="90"/>
      <c r="AE16" s="90"/>
      <c r="AF16" s="90"/>
      <c r="AG16" s="90"/>
      <c r="AH16" s="90"/>
    </row>
    <row r="17" spans="2:34" s="72" customFormat="1" ht="12" customHeight="1" x14ac:dyDescent="0.35">
      <c r="B17" s="433" t="s">
        <v>127</v>
      </c>
      <c r="C17" s="434"/>
      <c r="D17" s="434"/>
      <c r="E17" s="434"/>
      <c r="F17" s="434"/>
      <c r="G17" s="434"/>
      <c r="H17" s="434"/>
      <c r="I17" s="434"/>
      <c r="J17" s="434"/>
      <c r="K17" s="435"/>
      <c r="L17" s="433" t="s">
        <v>128</v>
      </c>
      <c r="M17" s="434"/>
      <c r="N17" s="434"/>
      <c r="O17" s="434"/>
      <c r="P17" s="434"/>
      <c r="Q17" s="434"/>
      <c r="R17" s="434"/>
      <c r="S17" s="434"/>
      <c r="T17" s="434"/>
      <c r="U17" s="435"/>
    </row>
    <row r="18" spans="2:34" s="57" customFormat="1" ht="12" customHeight="1" x14ac:dyDescent="0.2">
      <c r="B18" s="483" t="s">
        <v>126</v>
      </c>
      <c r="C18" s="448"/>
      <c r="D18" s="448"/>
      <c r="E18" s="448"/>
      <c r="F18" s="448"/>
      <c r="G18" s="448"/>
      <c r="H18" s="481" t="e">
        <f>#REF!</f>
        <v>#REF!</v>
      </c>
      <c r="I18" s="482"/>
      <c r="J18" s="488" t="s">
        <v>131</v>
      </c>
      <c r="K18" s="489"/>
      <c r="L18" s="489"/>
      <c r="M18" s="489"/>
      <c r="N18" s="431" t="e">
        <f>H18+N19-1</f>
        <v>#REF!</v>
      </c>
      <c r="O18" s="432"/>
      <c r="P18" s="484" t="s">
        <v>132</v>
      </c>
      <c r="Q18" s="485"/>
      <c r="R18" s="485"/>
      <c r="S18" s="485"/>
      <c r="T18" s="486" t="e">
        <f>#REF!</f>
        <v>#REF!</v>
      </c>
      <c r="U18" s="487"/>
    </row>
    <row r="19" spans="2:34" s="57" customFormat="1" ht="24" customHeight="1" x14ac:dyDescent="0.25">
      <c r="B19" s="443" t="s">
        <v>125</v>
      </c>
      <c r="C19" s="444"/>
      <c r="D19" s="444"/>
      <c r="E19" s="444"/>
      <c r="F19" s="444"/>
      <c r="G19" s="444" t="e">
        <f>#REF!</f>
        <v>#REF!</v>
      </c>
      <c r="H19" s="444"/>
      <c r="I19" s="445"/>
      <c r="J19" s="443" t="s">
        <v>130</v>
      </c>
      <c r="K19" s="444"/>
      <c r="L19" s="444"/>
      <c r="M19" s="444"/>
      <c r="N19" s="442" t="e">
        <f>#REF!</f>
        <v>#REF!</v>
      </c>
      <c r="O19" s="441"/>
      <c r="P19" s="438" t="s">
        <v>129</v>
      </c>
      <c r="Q19" s="439"/>
      <c r="R19" s="439"/>
      <c r="S19" s="439"/>
      <c r="T19" s="440" t="e">
        <f>#REF!</f>
        <v>#REF!</v>
      </c>
      <c r="U19" s="441"/>
      <c r="V19" s="63"/>
      <c r="W19" s="63"/>
      <c r="X19" s="63"/>
      <c r="Y19" s="63"/>
      <c r="Z19" s="63"/>
      <c r="AB19" s="65"/>
      <c r="AC19" s="65"/>
      <c r="AD19" s="65"/>
      <c r="AE19" s="65"/>
      <c r="AF19" s="65"/>
      <c r="AG19" s="65"/>
      <c r="AH19" s="65"/>
    </row>
    <row r="20" spans="2:34" s="72" customFormat="1" ht="12" customHeight="1" x14ac:dyDescent="0.35">
      <c r="B20" s="452" t="s">
        <v>59</v>
      </c>
      <c r="C20" s="452"/>
      <c r="D20" s="451" t="s">
        <v>64</v>
      </c>
      <c r="E20" s="451"/>
      <c r="F20" s="451"/>
      <c r="G20" s="451"/>
      <c r="H20" s="451"/>
      <c r="I20" s="451"/>
      <c r="J20" s="451"/>
      <c r="K20" s="451"/>
      <c r="L20" s="451" t="s">
        <v>65</v>
      </c>
      <c r="M20" s="451"/>
      <c r="N20" s="451"/>
      <c r="O20" s="451"/>
      <c r="P20" s="451"/>
      <c r="Q20" s="451"/>
      <c r="R20" s="451"/>
      <c r="S20" s="451"/>
      <c r="T20" s="451"/>
      <c r="U20" s="451"/>
    </row>
    <row r="21" spans="2:34" s="72" customFormat="1" ht="12" customHeight="1" x14ac:dyDescent="0.35">
      <c r="B21" s="452"/>
      <c r="C21" s="452"/>
      <c r="D21" s="451" t="s">
        <v>60</v>
      </c>
      <c r="E21" s="451"/>
      <c r="F21" s="451" t="s">
        <v>61</v>
      </c>
      <c r="G21" s="451"/>
      <c r="H21" s="451" t="s">
        <v>62</v>
      </c>
      <c r="I21" s="451"/>
      <c r="J21" s="451" t="s">
        <v>63</v>
      </c>
      <c r="K21" s="451"/>
      <c r="L21" s="451"/>
      <c r="M21" s="451"/>
      <c r="N21" s="451"/>
      <c r="O21" s="451"/>
      <c r="P21" s="451"/>
      <c r="Q21" s="451"/>
      <c r="R21" s="451"/>
      <c r="S21" s="451"/>
      <c r="T21" s="451"/>
      <c r="U21" s="451"/>
    </row>
    <row r="22" spans="2:34" s="72" customFormat="1" ht="24" customHeight="1" x14ac:dyDescent="0.35">
      <c r="B22" s="451" t="e">
        <f>#REF!</f>
        <v>#REF!</v>
      </c>
      <c r="C22" s="451"/>
      <c r="D22" s="430" t="e">
        <f>#REF!</f>
        <v>#REF!</v>
      </c>
      <c r="E22" s="430"/>
      <c r="F22" s="430" t="e">
        <f>#REF!</f>
        <v>#REF!</v>
      </c>
      <c r="G22" s="430"/>
      <c r="H22" s="430" t="e">
        <f>#REF!</f>
        <v>#REF!</v>
      </c>
      <c r="I22" s="430"/>
      <c r="J22" s="430" t="e">
        <f>D22+F22+H22</f>
        <v>#REF!</v>
      </c>
      <c r="K22" s="430"/>
      <c r="L22" s="478" t="s">
        <v>70</v>
      </c>
      <c r="M22" s="478"/>
      <c r="N22" s="478"/>
      <c r="O22" s="478"/>
      <c r="P22" s="469" t="s">
        <v>69</v>
      </c>
      <c r="Q22" s="452"/>
      <c r="R22" s="451" t="s">
        <v>61</v>
      </c>
      <c r="S22" s="451"/>
      <c r="T22" s="451" t="s">
        <v>62</v>
      </c>
      <c r="U22" s="451"/>
      <c r="V22" s="90"/>
      <c r="W22" s="90"/>
      <c r="X22" s="90"/>
      <c r="Y22" s="90"/>
      <c r="Z22" s="90"/>
      <c r="AA22" s="90"/>
      <c r="AB22" s="90"/>
      <c r="AC22" s="90"/>
      <c r="AD22" s="90"/>
      <c r="AE22" s="90"/>
      <c r="AF22" s="90"/>
      <c r="AG22" s="90"/>
      <c r="AH22" s="90"/>
    </row>
    <row r="23" spans="2:34" s="72" customFormat="1" ht="24" customHeight="1" x14ac:dyDescent="0.35">
      <c r="B23" s="451" t="e">
        <f>#REF!</f>
        <v>#REF!</v>
      </c>
      <c r="C23" s="451"/>
      <c r="D23" s="430" t="e">
        <f>#REF!</f>
        <v>#REF!</v>
      </c>
      <c r="E23" s="430"/>
      <c r="F23" s="430" t="e">
        <f>#REF!</f>
        <v>#REF!</v>
      </c>
      <c r="G23" s="430"/>
      <c r="H23" s="430" t="e">
        <f>#REF!</f>
        <v>#REF!</v>
      </c>
      <c r="I23" s="430"/>
      <c r="J23" s="430" t="e">
        <f t="shared" ref="J23:J30" si="0">D23+F23+H23</f>
        <v>#REF!</v>
      </c>
      <c r="K23" s="430"/>
      <c r="L23" s="478"/>
      <c r="M23" s="478"/>
      <c r="N23" s="478"/>
      <c r="O23" s="478"/>
      <c r="P23" s="452" t="e">
        <f>IF(#REF!="Only when Finished",0,(T19-H18+1))</f>
        <v>#REF!</v>
      </c>
      <c r="Q23" s="452"/>
      <c r="R23" s="479" t="e">
        <f>IF(#REF!="Only when Finished",0,(T19-H18+1))</f>
        <v>#REF!</v>
      </c>
      <c r="S23" s="479"/>
      <c r="T23" s="451" t="e">
        <f>IF(#REF!="Only when Finished",0,(T19-H18+1))</f>
        <v>#REF!</v>
      </c>
      <c r="U23" s="451"/>
      <c r="AC23" s="345"/>
    </row>
    <row r="24" spans="2:34" s="72" customFormat="1" ht="24" customHeight="1" x14ac:dyDescent="0.35">
      <c r="B24" s="451" t="e">
        <f>#REF!</f>
        <v>#REF!</v>
      </c>
      <c r="C24" s="451"/>
      <c r="D24" s="430" t="e">
        <f>#REF!</f>
        <v>#REF!</v>
      </c>
      <c r="E24" s="430"/>
      <c r="F24" s="430" t="e">
        <f>#REF!</f>
        <v>#REF!</v>
      </c>
      <c r="G24" s="430"/>
      <c r="H24" s="430" t="e">
        <f>#REF!</f>
        <v>#REF!</v>
      </c>
      <c r="I24" s="430"/>
      <c r="J24" s="430" t="e">
        <f t="shared" si="0"/>
        <v>#REF!</v>
      </c>
      <c r="K24" s="430"/>
      <c r="L24" s="456" t="s">
        <v>71</v>
      </c>
      <c r="M24" s="457"/>
      <c r="N24" s="457"/>
      <c r="O24" s="457"/>
      <c r="P24" s="465" t="e">
        <f>IF(N19-P23&lt;0,0,N19-P23)</f>
        <v>#REF!</v>
      </c>
      <c r="Q24" s="465"/>
      <c r="R24" s="466" t="e">
        <f>IF(#REF!-R23&lt;0,0,#REF!-R23)</f>
        <v>#REF!</v>
      </c>
      <c r="S24" s="466"/>
      <c r="T24" s="490" t="e">
        <f>IF(#REF!-T23&lt;0,0,#REF!-T23)</f>
        <v>#REF!</v>
      </c>
      <c r="U24" s="490"/>
    </row>
    <row r="25" spans="2:34" s="72" customFormat="1" ht="24" customHeight="1" x14ac:dyDescent="0.35">
      <c r="B25" s="451" t="e">
        <f>#REF!</f>
        <v>#REF!</v>
      </c>
      <c r="C25" s="451"/>
      <c r="D25" s="430" t="e">
        <f>#REF!</f>
        <v>#REF!</v>
      </c>
      <c r="E25" s="430"/>
      <c r="F25" s="430" t="e">
        <f>#REF!</f>
        <v>#REF!</v>
      </c>
      <c r="G25" s="430"/>
      <c r="H25" s="430" t="e">
        <f>#REF!</f>
        <v>#REF!</v>
      </c>
      <c r="I25" s="430"/>
      <c r="J25" s="430" t="e">
        <f t="shared" si="0"/>
        <v>#REF!</v>
      </c>
      <c r="K25" s="430"/>
      <c r="L25" s="456" t="s">
        <v>72</v>
      </c>
      <c r="M25" s="457"/>
      <c r="N25" s="457"/>
      <c r="O25" s="457"/>
      <c r="P25" s="465" t="e">
        <f>IF(P23-N19&gt;0,P23-N19,0)</f>
        <v>#REF!</v>
      </c>
      <c r="Q25" s="465"/>
      <c r="R25" s="466" t="e">
        <f>IF(R23-#REF!&gt;0,R23-#REF!,0)</f>
        <v>#REF!</v>
      </c>
      <c r="S25" s="466"/>
      <c r="T25" s="490" t="e">
        <f>IF(T23-#REF!&gt;0,T23-#REF!,0)</f>
        <v>#REF!</v>
      </c>
      <c r="U25" s="490"/>
    </row>
    <row r="26" spans="2:34" s="72" customFormat="1" ht="24" customHeight="1" x14ac:dyDescent="0.35">
      <c r="B26" s="451" t="e">
        <f>#REF!</f>
        <v>#REF!</v>
      </c>
      <c r="C26" s="451"/>
      <c r="D26" s="430" t="e">
        <f>#REF!</f>
        <v>#REF!</v>
      </c>
      <c r="E26" s="430"/>
      <c r="F26" s="430" t="e">
        <f>#REF!</f>
        <v>#REF!</v>
      </c>
      <c r="G26" s="430"/>
      <c r="H26" s="430" t="e">
        <f>#REF!</f>
        <v>#REF!</v>
      </c>
      <c r="I26" s="430"/>
      <c r="J26" s="430" t="e">
        <f t="shared" si="0"/>
        <v>#REF!</v>
      </c>
      <c r="K26" s="430"/>
      <c r="L26" s="451" t="s">
        <v>73</v>
      </c>
      <c r="M26" s="451"/>
      <c r="N26" s="451"/>
      <c r="O26" s="451"/>
      <c r="P26" s="451"/>
      <c r="Q26" s="451"/>
      <c r="R26" s="451"/>
      <c r="S26" s="451"/>
      <c r="T26" s="451"/>
      <c r="U26" s="451"/>
    </row>
    <row r="27" spans="2:34" s="72" customFormat="1" ht="24" customHeight="1" x14ac:dyDescent="0.35">
      <c r="B27" s="451" t="e">
        <f>#REF!</f>
        <v>#REF!</v>
      </c>
      <c r="C27" s="451"/>
      <c r="D27" s="430" t="e">
        <f>#REF!</f>
        <v>#REF!</v>
      </c>
      <c r="E27" s="430"/>
      <c r="F27" s="430" t="e">
        <f>#REF!</f>
        <v>#REF!</v>
      </c>
      <c r="G27" s="430"/>
      <c r="H27" s="430" t="e">
        <f>#REF!</f>
        <v>#REF!</v>
      </c>
      <c r="I27" s="430"/>
      <c r="J27" s="430" t="e">
        <f t="shared" si="0"/>
        <v>#REF!</v>
      </c>
      <c r="K27" s="430"/>
      <c r="L27" s="491" t="s">
        <v>75</v>
      </c>
      <c r="M27" s="492"/>
      <c r="N27" s="492"/>
      <c r="O27" s="462" t="e">
        <f>#REF!</f>
        <v>#REF!</v>
      </c>
      <c r="P27" s="462"/>
      <c r="Q27" s="462"/>
      <c r="R27" s="71"/>
      <c r="S27" s="71"/>
      <c r="T27" s="71"/>
      <c r="U27" s="73"/>
    </row>
    <row r="28" spans="2:34" s="72" customFormat="1" ht="24" customHeight="1" x14ac:dyDescent="0.35">
      <c r="B28" s="451" t="e">
        <f>#REF!</f>
        <v>#REF!</v>
      </c>
      <c r="C28" s="451"/>
      <c r="D28" s="430" t="e">
        <f>#REF!</f>
        <v>#REF!</v>
      </c>
      <c r="E28" s="430"/>
      <c r="F28" s="430" t="e">
        <f>#REF!</f>
        <v>#REF!</v>
      </c>
      <c r="G28" s="430"/>
      <c r="H28" s="430" t="e">
        <f>#REF!</f>
        <v>#REF!</v>
      </c>
      <c r="I28" s="430"/>
      <c r="J28" s="430" t="e">
        <f t="shared" si="0"/>
        <v>#REF!</v>
      </c>
      <c r="K28" s="430"/>
      <c r="L28" s="458" t="s">
        <v>74</v>
      </c>
      <c r="M28" s="459"/>
      <c r="N28" s="459"/>
      <c r="O28" s="463" t="e">
        <f>P25</f>
        <v>#REF!</v>
      </c>
      <c r="P28" s="463"/>
      <c r="Q28" s="463"/>
      <c r="U28" s="74"/>
    </row>
    <row r="29" spans="2:34" s="72" customFormat="1" ht="24" customHeight="1" x14ac:dyDescent="0.35">
      <c r="B29" s="451" t="e">
        <f>#REF!</f>
        <v>#REF!</v>
      </c>
      <c r="C29" s="451"/>
      <c r="D29" s="430" t="e">
        <f>#REF!</f>
        <v>#REF!</v>
      </c>
      <c r="E29" s="430"/>
      <c r="F29" s="430" t="e">
        <f>#REF!</f>
        <v>#REF!</v>
      </c>
      <c r="G29" s="430"/>
      <c r="H29" s="430" t="e">
        <f>#REF!</f>
        <v>#REF!</v>
      </c>
      <c r="I29" s="430"/>
      <c r="J29" s="430" t="e">
        <f t="shared" si="0"/>
        <v>#REF!</v>
      </c>
      <c r="K29" s="430"/>
      <c r="L29" s="460" t="s">
        <v>76</v>
      </c>
      <c r="M29" s="461"/>
      <c r="N29" s="461"/>
      <c r="O29" s="464" t="e">
        <f>O27*O28</f>
        <v>#REF!</v>
      </c>
      <c r="P29" s="464"/>
      <c r="Q29" s="464"/>
      <c r="R29" s="75"/>
      <c r="S29" s="75"/>
      <c r="T29" s="75"/>
      <c r="U29" s="76"/>
    </row>
    <row r="30" spans="2:34" s="72" customFormat="1" ht="24" customHeight="1" x14ac:dyDescent="0.35">
      <c r="B30" s="451" t="e">
        <f>#REF!</f>
        <v>#REF!</v>
      </c>
      <c r="C30" s="451"/>
      <c r="D30" s="430" t="e">
        <f>#REF!</f>
        <v>#REF!</v>
      </c>
      <c r="E30" s="430"/>
      <c r="F30" s="430" t="e">
        <f>#REF!</f>
        <v>#REF!</v>
      </c>
      <c r="G30" s="430"/>
      <c r="H30" s="430" t="e">
        <f>#REF!</f>
        <v>#REF!</v>
      </c>
      <c r="I30" s="430"/>
      <c r="J30" s="430" t="e">
        <f t="shared" si="0"/>
        <v>#REF!</v>
      </c>
      <c r="K30" s="430"/>
      <c r="L30" s="456" t="s">
        <v>77</v>
      </c>
      <c r="M30" s="457"/>
      <c r="N30" s="457"/>
      <c r="O30" s="457"/>
      <c r="P30" s="457"/>
      <c r="Q30" s="457"/>
      <c r="R30" s="454" t="s">
        <v>78</v>
      </c>
      <c r="S30" s="455"/>
      <c r="T30" s="455" t="s">
        <v>79</v>
      </c>
      <c r="U30" s="455"/>
    </row>
    <row r="31" spans="2:34" s="57" customFormat="1" ht="12" customHeight="1" x14ac:dyDescent="0.25">
      <c r="B31" s="480" t="s">
        <v>80</v>
      </c>
      <c r="C31" s="480"/>
      <c r="D31" s="480"/>
      <c r="E31" s="480"/>
      <c r="F31" s="480"/>
      <c r="G31" s="480"/>
      <c r="H31" s="480"/>
      <c r="I31" s="480"/>
      <c r="J31" s="480"/>
      <c r="K31" s="480"/>
      <c r="L31" s="480"/>
      <c r="M31" s="480"/>
      <c r="N31" s="480"/>
      <c r="O31" s="480"/>
      <c r="P31" s="480"/>
      <c r="Q31" s="480"/>
      <c r="R31" s="480"/>
      <c r="S31" s="480"/>
      <c r="T31" s="480"/>
      <c r="U31" s="480"/>
      <c r="X31" s="58"/>
      <c r="AD31" s="58"/>
    </row>
    <row r="32" spans="2:34" s="57" customFormat="1" ht="24" customHeight="1" x14ac:dyDescent="0.2">
      <c r="B32" s="451" t="s">
        <v>81</v>
      </c>
      <c r="C32" s="451"/>
      <c r="D32" s="451" t="s">
        <v>82</v>
      </c>
      <c r="E32" s="451"/>
      <c r="F32" s="451"/>
      <c r="G32" s="451"/>
      <c r="H32" s="451"/>
      <c r="I32" s="451"/>
      <c r="J32" s="451"/>
      <c r="K32" s="451"/>
      <c r="L32" s="452" t="s">
        <v>83</v>
      </c>
      <c r="M32" s="451"/>
      <c r="N32" s="451"/>
      <c r="O32" s="451" t="s">
        <v>84</v>
      </c>
      <c r="P32" s="451"/>
      <c r="Q32" s="451"/>
      <c r="R32" s="451"/>
      <c r="S32" s="452" t="s">
        <v>85</v>
      </c>
      <c r="T32" s="451"/>
      <c r="U32" s="451"/>
    </row>
    <row r="33" spans="2:35" s="57" customFormat="1" ht="24" customHeight="1" x14ac:dyDescent="0.2">
      <c r="B33" s="449"/>
      <c r="C33" s="449"/>
      <c r="D33" s="453" t="s">
        <v>547</v>
      </c>
      <c r="E33" s="453"/>
      <c r="F33" s="453"/>
      <c r="G33" s="453"/>
      <c r="H33" s="453"/>
      <c r="I33" s="453"/>
      <c r="J33" s="453"/>
      <c r="K33" s="453"/>
      <c r="L33" s="450"/>
      <c r="M33" s="450"/>
      <c r="N33" s="450"/>
      <c r="O33" s="450"/>
      <c r="P33" s="450"/>
      <c r="Q33" s="450"/>
      <c r="R33" s="450"/>
      <c r="S33" s="450"/>
      <c r="T33" s="450"/>
      <c r="U33" s="450"/>
      <c r="W33" s="66"/>
      <c r="X33" s="66"/>
      <c r="Y33" s="66"/>
    </row>
    <row r="34" spans="2:35" s="57" customFormat="1" ht="24" customHeight="1" x14ac:dyDescent="0.2">
      <c r="B34" s="449"/>
      <c r="C34" s="449"/>
      <c r="D34" s="450"/>
      <c r="E34" s="450"/>
      <c r="F34" s="450"/>
      <c r="G34" s="450"/>
      <c r="H34" s="450"/>
      <c r="I34" s="450"/>
      <c r="J34" s="450"/>
      <c r="K34" s="450"/>
      <c r="L34" s="450"/>
      <c r="M34" s="450"/>
      <c r="N34" s="450"/>
      <c r="O34" s="450"/>
      <c r="P34" s="450"/>
      <c r="Q34" s="450"/>
      <c r="R34" s="450"/>
      <c r="S34" s="450"/>
      <c r="T34" s="450"/>
      <c r="U34" s="450"/>
      <c r="W34" s="66"/>
      <c r="X34" s="66"/>
      <c r="Y34" s="66"/>
    </row>
    <row r="35" spans="2:35" s="57" customFormat="1" ht="24" customHeight="1" x14ac:dyDescent="0.2">
      <c r="B35" s="449"/>
      <c r="C35" s="449"/>
      <c r="D35" s="450"/>
      <c r="E35" s="450"/>
      <c r="F35" s="450"/>
      <c r="G35" s="450"/>
      <c r="H35" s="450"/>
      <c r="I35" s="450"/>
      <c r="J35" s="450"/>
      <c r="K35" s="450"/>
      <c r="L35" s="450"/>
      <c r="M35" s="450"/>
      <c r="N35" s="450"/>
      <c r="O35" s="450"/>
      <c r="P35" s="450"/>
      <c r="Q35" s="450"/>
      <c r="R35" s="450"/>
      <c r="S35" s="450"/>
      <c r="T35" s="450"/>
      <c r="U35" s="450"/>
      <c r="W35" s="66"/>
      <c r="X35" s="66"/>
      <c r="Y35" s="66"/>
    </row>
    <row r="36" spans="2:35" s="57" customFormat="1" ht="24" customHeight="1" x14ac:dyDescent="0.2">
      <c r="B36" s="449"/>
      <c r="C36" s="449"/>
      <c r="D36" s="450"/>
      <c r="E36" s="450"/>
      <c r="F36" s="450"/>
      <c r="G36" s="450"/>
      <c r="H36" s="450"/>
      <c r="I36" s="450"/>
      <c r="J36" s="450"/>
      <c r="K36" s="450"/>
      <c r="L36" s="450"/>
      <c r="M36" s="450"/>
      <c r="N36" s="450"/>
      <c r="O36" s="450"/>
      <c r="P36" s="450"/>
      <c r="Q36" s="450"/>
      <c r="R36" s="450"/>
      <c r="S36" s="450"/>
      <c r="T36" s="450"/>
      <c r="U36" s="450"/>
      <c r="W36" s="66"/>
      <c r="X36" s="66"/>
      <c r="Y36" s="66"/>
    </row>
    <row r="37" spans="2:35" s="57" customFormat="1" ht="24" customHeight="1" x14ac:dyDescent="0.2">
      <c r="B37" s="449"/>
      <c r="C37" s="449"/>
      <c r="D37" s="450"/>
      <c r="E37" s="450"/>
      <c r="F37" s="450"/>
      <c r="G37" s="450"/>
      <c r="H37" s="450"/>
      <c r="I37" s="450"/>
      <c r="J37" s="450"/>
      <c r="K37" s="450"/>
      <c r="L37" s="450"/>
      <c r="M37" s="450"/>
      <c r="N37" s="450"/>
      <c r="O37" s="450"/>
      <c r="P37" s="450"/>
      <c r="Q37" s="450"/>
      <c r="R37" s="450"/>
      <c r="S37" s="450"/>
      <c r="T37" s="450"/>
      <c r="U37" s="450"/>
      <c r="W37" s="66"/>
      <c r="X37" s="66"/>
      <c r="Y37" s="66"/>
    </row>
    <row r="38" spans="2:35" s="57" customFormat="1" ht="24" customHeight="1" x14ac:dyDescent="0.2">
      <c r="B38" s="447"/>
      <c r="C38" s="447"/>
      <c r="D38" s="447"/>
      <c r="E38" s="447"/>
      <c r="F38" s="447"/>
      <c r="G38" s="447"/>
      <c r="H38" s="447"/>
      <c r="I38" s="447"/>
      <c r="J38" s="447"/>
      <c r="K38" s="447"/>
      <c r="L38" s="447"/>
      <c r="M38" s="447"/>
      <c r="N38" s="447"/>
      <c r="O38" s="447"/>
      <c r="P38" s="447"/>
      <c r="Q38" s="447"/>
      <c r="R38" s="447"/>
      <c r="S38" s="447"/>
      <c r="W38" s="66"/>
      <c r="X38" s="66"/>
      <c r="Y38" s="66"/>
    </row>
    <row r="39" spans="2:35" s="57" customFormat="1" ht="12" customHeight="1" x14ac:dyDescent="0.2">
      <c r="B39" s="436" t="s">
        <v>86</v>
      </c>
      <c r="C39" s="436"/>
      <c r="D39" s="436"/>
      <c r="E39" s="436"/>
      <c r="F39" s="436"/>
      <c r="G39" s="436"/>
      <c r="H39" s="436"/>
      <c r="I39" s="436"/>
      <c r="J39" s="436"/>
      <c r="K39" s="436"/>
      <c r="L39" s="436"/>
      <c r="M39" s="77"/>
      <c r="N39" s="57" t="s">
        <v>87</v>
      </c>
      <c r="W39" s="66"/>
      <c r="X39" s="66"/>
      <c r="Y39" s="66"/>
    </row>
    <row r="40" spans="2:35" s="57" customFormat="1" ht="24" customHeight="1" x14ac:dyDescent="0.2">
      <c r="B40" s="446"/>
      <c r="C40" s="446"/>
      <c r="D40" s="446"/>
      <c r="E40" s="446"/>
      <c r="F40" s="446"/>
      <c r="G40" s="446"/>
      <c r="H40" s="446"/>
      <c r="I40" s="446"/>
      <c r="J40" s="446"/>
      <c r="K40" s="446"/>
      <c r="L40" s="446"/>
      <c r="M40" s="448"/>
      <c r="N40" s="448"/>
      <c r="O40" s="448"/>
      <c r="P40" s="448"/>
      <c r="Q40" s="448"/>
      <c r="R40" s="448"/>
      <c r="S40" s="448"/>
      <c r="W40" s="66"/>
      <c r="X40" s="66"/>
      <c r="Y40" s="66"/>
    </row>
    <row r="41" spans="2:35" s="57" customFormat="1" ht="12" customHeight="1" x14ac:dyDescent="0.2">
      <c r="B41" s="436" t="s">
        <v>89</v>
      </c>
      <c r="C41" s="436"/>
      <c r="D41" s="436"/>
      <c r="E41" s="436"/>
      <c r="F41" s="436"/>
      <c r="G41" s="436"/>
      <c r="H41" s="436"/>
      <c r="I41" s="436"/>
      <c r="J41" s="436"/>
      <c r="K41" s="436"/>
      <c r="L41" s="436"/>
      <c r="N41" s="57" t="s">
        <v>88</v>
      </c>
      <c r="W41" s="66"/>
      <c r="X41" s="66"/>
      <c r="Y41" s="66"/>
    </row>
    <row r="42" spans="2:35" s="57" customFormat="1" ht="12" customHeight="1" x14ac:dyDescent="0.2">
      <c r="B42" s="59"/>
      <c r="W42" s="66"/>
      <c r="X42" s="66"/>
      <c r="Y42" s="66"/>
    </row>
    <row r="43" spans="2:35" s="57" customFormat="1" ht="12" customHeight="1" x14ac:dyDescent="0.2">
      <c r="B43" s="57" t="s">
        <v>90</v>
      </c>
      <c r="R43" s="58"/>
      <c r="T43" s="59"/>
      <c r="W43" s="66"/>
      <c r="X43" s="66"/>
      <c r="Y43" s="66"/>
    </row>
    <row r="44" spans="2:35" s="60" customFormat="1" ht="12" customHeight="1" x14ac:dyDescent="0.25">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row>
    <row r="45" spans="2:35" s="60" customFormat="1" ht="12" customHeight="1" x14ac:dyDescent="0.25">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row>
    <row r="46" spans="2:35" s="60" customFormat="1" ht="12" customHeight="1" x14ac:dyDescent="0.25">
      <c r="B46" s="437" t="s">
        <v>91</v>
      </c>
      <c r="C46" s="437"/>
      <c r="D46" s="437"/>
      <c r="E46" s="437"/>
      <c r="F46" s="437"/>
      <c r="G46" s="437"/>
      <c r="H46" s="437"/>
      <c r="I46" s="437"/>
      <c r="J46" s="437"/>
      <c r="K46" s="437"/>
      <c r="L46" s="437"/>
      <c r="M46" s="437"/>
      <c r="N46" s="437"/>
      <c r="O46" s="437"/>
      <c r="P46" s="437"/>
      <c r="Q46" s="437"/>
      <c r="R46" s="437"/>
      <c r="S46" s="437"/>
      <c r="T46" s="437"/>
      <c r="U46" s="437"/>
      <c r="V46" s="57"/>
      <c r="W46" s="57"/>
      <c r="X46" s="57"/>
      <c r="Y46" s="57"/>
      <c r="Z46" s="57"/>
      <c r="AA46" s="57"/>
      <c r="AB46" s="57"/>
      <c r="AC46" s="57"/>
      <c r="AD46" s="57"/>
      <c r="AE46" s="57"/>
      <c r="AF46" s="57"/>
      <c r="AG46" s="57"/>
      <c r="AH46" s="57"/>
      <c r="AI46" s="57"/>
    </row>
    <row r="47" spans="2:35" s="60" customFormat="1" ht="12" customHeight="1" x14ac:dyDescent="0.25">
      <c r="B47" s="59"/>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row>
    <row r="48" spans="2:35" s="60" customFormat="1" ht="12" customHeight="1" x14ac:dyDescent="0.25">
      <c r="B48" s="59" t="s">
        <v>92</v>
      </c>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row>
    <row r="49" spans="2:35" s="60" customFormat="1" ht="12" customHeight="1" x14ac:dyDescent="0.25">
      <c r="B49" s="57" t="s">
        <v>93</v>
      </c>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row>
    <row r="50" spans="2:35" s="60" customFormat="1" ht="12" customHeight="1" x14ac:dyDescent="0.25">
      <c r="B50" s="57" t="s">
        <v>94</v>
      </c>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row>
    <row r="51" spans="2:35" s="60" customFormat="1" ht="12" customHeight="1" x14ac:dyDescent="0.25">
      <c r="B51" s="57" t="s">
        <v>95</v>
      </c>
      <c r="C51" s="57"/>
      <c r="D51" s="57"/>
      <c r="E51" s="57"/>
      <c r="F51" s="57"/>
      <c r="G51" s="57"/>
      <c r="H51" s="57"/>
      <c r="I51" s="57"/>
      <c r="J51" s="57"/>
      <c r="K51" s="57"/>
      <c r="L51" s="57"/>
      <c r="M51" s="57"/>
      <c r="N51" s="57"/>
      <c r="O51" s="57"/>
      <c r="P51" s="57"/>
      <c r="Q51" s="61"/>
      <c r="R51" s="57"/>
      <c r="S51" s="57"/>
      <c r="T51" s="57"/>
      <c r="U51" s="57"/>
      <c r="V51" s="57"/>
      <c r="W51" s="57"/>
      <c r="X51" s="57"/>
      <c r="Y51" s="57"/>
      <c r="Z51" s="61"/>
      <c r="AA51" s="57"/>
      <c r="AB51" s="57"/>
      <c r="AC51" s="57"/>
      <c r="AD51" s="57"/>
      <c r="AE51" s="57"/>
      <c r="AF51" s="57"/>
      <c r="AG51" s="57"/>
      <c r="AH51" s="57"/>
      <c r="AI51" s="57"/>
    </row>
    <row r="52" spans="2:35" s="60" customFormat="1" ht="12" customHeight="1" x14ac:dyDescent="0.25">
      <c r="B52" s="57" t="s">
        <v>96</v>
      </c>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row>
    <row r="53" spans="2:35" s="60" customFormat="1" ht="12" customHeight="1" x14ac:dyDescent="0.25">
      <c r="B53" s="57" t="s">
        <v>97</v>
      </c>
      <c r="C53" s="57"/>
      <c r="D53" s="57"/>
      <c r="E53" s="57"/>
      <c r="F53" s="57"/>
      <c r="G53" s="57"/>
      <c r="H53" s="66"/>
      <c r="I53" s="64"/>
      <c r="J53" s="64"/>
      <c r="K53" s="62"/>
      <c r="L53" s="64"/>
      <c r="M53" s="64"/>
      <c r="N53" s="64"/>
      <c r="O53" s="64"/>
      <c r="P53" s="64"/>
      <c r="Q53" s="64"/>
      <c r="R53" s="64"/>
      <c r="S53" s="64"/>
      <c r="T53" s="64"/>
      <c r="U53" s="67"/>
      <c r="V53" s="67"/>
      <c r="W53" s="67"/>
      <c r="X53" s="67"/>
      <c r="Y53" s="57"/>
      <c r="Z53" s="57"/>
      <c r="AA53" s="57"/>
      <c r="AB53" s="57"/>
      <c r="AC53" s="57"/>
      <c r="AD53" s="57"/>
      <c r="AE53" s="57"/>
      <c r="AF53" s="57"/>
      <c r="AG53" s="57"/>
      <c r="AH53" s="57"/>
      <c r="AI53" s="57"/>
    </row>
    <row r="54" spans="2:35" s="60" customFormat="1" ht="12" customHeight="1" x14ac:dyDescent="0.25">
      <c r="B54" s="57" t="s">
        <v>98</v>
      </c>
      <c r="C54" s="57"/>
      <c r="D54" s="57"/>
      <c r="E54" s="57"/>
      <c r="F54" s="57"/>
      <c r="G54" s="57"/>
      <c r="H54" s="64"/>
      <c r="I54" s="64"/>
      <c r="J54" s="64"/>
      <c r="K54" s="57"/>
      <c r="L54" s="64"/>
      <c r="M54" s="64"/>
      <c r="N54" s="64"/>
      <c r="O54" s="64"/>
      <c r="P54" s="64"/>
      <c r="Q54" s="64"/>
      <c r="R54" s="57"/>
      <c r="S54" s="57"/>
      <c r="T54" s="57"/>
      <c r="U54" s="57"/>
      <c r="V54" s="57"/>
      <c r="W54" s="57"/>
      <c r="X54" s="57"/>
      <c r="Y54" s="57"/>
      <c r="Z54" s="57"/>
      <c r="AA54" s="57"/>
      <c r="AB54" s="57"/>
      <c r="AC54" s="57"/>
      <c r="AD54" s="57"/>
      <c r="AE54" s="57"/>
      <c r="AF54" s="57"/>
      <c r="AG54" s="57"/>
      <c r="AH54" s="57"/>
      <c r="AI54" s="57"/>
    </row>
    <row r="55" spans="2:35" s="60" customFormat="1" ht="12" customHeight="1" x14ac:dyDescent="0.25">
      <c r="B55" s="57" t="s">
        <v>99</v>
      </c>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row>
    <row r="56" spans="2:35" s="60" customFormat="1" ht="12" customHeight="1" x14ac:dyDescent="0.25">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row>
    <row r="57" spans="2:35" s="60" customFormat="1" ht="12" customHeight="1" x14ac:dyDescent="0.25">
      <c r="B57" s="57" t="s">
        <v>124</v>
      </c>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row>
    <row r="58" spans="2:35" s="60" customFormat="1" ht="12" customHeight="1" x14ac:dyDescent="0.25">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row>
    <row r="59" spans="2:35" ht="12" customHeight="1" x14ac:dyDescent="0.25">
      <c r="B59" s="56" t="s">
        <v>100</v>
      </c>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row>
    <row r="60" spans="2:35" ht="12" customHeight="1" x14ac:dyDescent="0.25">
      <c r="B60" s="56" t="s">
        <v>101</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row>
    <row r="61" spans="2:35" ht="12" customHeight="1" x14ac:dyDescent="0.25">
      <c r="B61" s="56" t="s">
        <v>102</v>
      </c>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row>
    <row r="62" spans="2:35" ht="12" customHeight="1" x14ac:dyDescent="0.25">
      <c r="B62" s="56" t="s">
        <v>103</v>
      </c>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row>
    <row r="63" spans="2:35" ht="12" customHeight="1" x14ac:dyDescent="0.25">
      <c r="B63" s="56" t="s">
        <v>104</v>
      </c>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row>
    <row r="64" spans="2:35" ht="12" customHeight="1" x14ac:dyDescent="0.25">
      <c r="B64" s="56" t="s">
        <v>105</v>
      </c>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row>
    <row r="65" spans="2:35" ht="12" customHeight="1" x14ac:dyDescent="0.25">
      <c r="B65" s="56" t="s">
        <v>106</v>
      </c>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row>
    <row r="66" spans="2:35" ht="12" customHeight="1" x14ac:dyDescent="0.25">
      <c r="B66" s="56" t="s">
        <v>107</v>
      </c>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row>
    <row r="67" spans="2:35" ht="12" customHeight="1" x14ac:dyDescent="0.25">
      <c r="B67" s="56" t="s">
        <v>108</v>
      </c>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row>
    <row r="68" spans="2:35" ht="12" customHeight="1" x14ac:dyDescent="0.25">
      <c r="B68" s="56" t="s">
        <v>109</v>
      </c>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row>
    <row r="69" spans="2:35" ht="12" customHeight="1" x14ac:dyDescent="0.25">
      <c r="B69" s="56" t="s">
        <v>110</v>
      </c>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row>
    <row r="70" spans="2:35" ht="12" customHeight="1" x14ac:dyDescent="0.25">
      <c r="B70" s="56" t="s">
        <v>111</v>
      </c>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row>
    <row r="71" spans="2:35" ht="12" customHeight="1" x14ac:dyDescent="0.25">
      <c r="B71" s="56" t="s">
        <v>112</v>
      </c>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row>
    <row r="72" spans="2:35" ht="12" customHeight="1" x14ac:dyDescent="0.25">
      <c r="B72" s="56" t="s">
        <v>113</v>
      </c>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row>
    <row r="73" spans="2:35" ht="12" customHeight="1" x14ac:dyDescent="0.25">
      <c r="B73" s="56" t="s">
        <v>114</v>
      </c>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row>
    <row r="74" spans="2:35" ht="12" customHeight="1" x14ac:dyDescent="0.25">
      <c r="B74" s="56" t="s">
        <v>115</v>
      </c>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row>
    <row r="75" spans="2:35" ht="12" customHeight="1" x14ac:dyDescent="0.25">
      <c r="B75" s="56" t="s">
        <v>114</v>
      </c>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row>
    <row r="76" spans="2:35" ht="12" customHeight="1" x14ac:dyDescent="0.25">
      <c r="B76" s="56" t="s">
        <v>116</v>
      </c>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row>
    <row r="77" spans="2:35" ht="12" customHeight="1" x14ac:dyDescent="0.25">
      <c r="B77" s="56" t="s">
        <v>117</v>
      </c>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row>
    <row r="78" spans="2:35" ht="12" customHeight="1" x14ac:dyDescent="0.25">
      <c r="B78" s="56" t="s">
        <v>118</v>
      </c>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row>
    <row r="79" spans="2:35" ht="12" customHeight="1" x14ac:dyDescent="0.25">
      <c r="B79" s="56" t="s">
        <v>119</v>
      </c>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row>
    <row r="80" spans="2:35" ht="12" customHeight="1" x14ac:dyDescent="0.25">
      <c r="B80" s="56" t="s">
        <v>120</v>
      </c>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row>
    <row r="81" spans="2:35" ht="12" customHeight="1" x14ac:dyDescent="0.25">
      <c r="B81" s="56" t="s">
        <v>121</v>
      </c>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row>
    <row r="82" spans="2:35" ht="12" customHeight="1" x14ac:dyDescent="0.25">
      <c r="B82" s="56" t="s">
        <v>122</v>
      </c>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row>
    <row r="83" spans="2:35" ht="12" customHeight="1" x14ac:dyDescent="0.25">
      <c r="B83" s="56" t="s">
        <v>123</v>
      </c>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row>
    <row r="84" spans="2:35" ht="12" customHeight="1" x14ac:dyDescent="0.25">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row>
    <row r="85" spans="2:35" ht="12" customHeight="1" x14ac:dyDescent="0.25">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row>
    <row r="86" spans="2:35" ht="12" customHeight="1" x14ac:dyDescent="0.25">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row>
    <row r="87" spans="2:35" ht="12" customHeight="1" x14ac:dyDescent="0.25">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row>
    <row r="88" spans="2:35" ht="12" customHeight="1" x14ac:dyDescent="0.25">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row>
    <row r="89" spans="2:35" ht="12" customHeight="1" x14ac:dyDescent="0.25">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row>
    <row r="90" spans="2:35" ht="12" customHeight="1" x14ac:dyDescent="0.25">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row>
    <row r="91" spans="2:35" ht="12" customHeight="1" x14ac:dyDescent="0.25">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row>
    <row r="92" spans="2:35" ht="12" customHeight="1" x14ac:dyDescent="0.25">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row>
    <row r="93" spans="2:35" ht="12" customHeight="1" x14ac:dyDescent="0.25">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row>
    <row r="94" spans="2:35" ht="12" customHeight="1" x14ac:dyDescent="0.25">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row>
    <row r="95" spans="2:35" ht="12" customHeight="1" x14ac:dyDescent="0.25">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row>
    <row r="96" spans="2:35" ht="12" customHeight="1" x14ac:dyDescent="0.25">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row>
    <row r="97" spans="2:35" ht="12" customHeight="1" x14ac:dyDescent="0.25">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row>
    <row r="98" spans="2:35" ht="12" customHeight="1" x14ac:dyDescent="0.25">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row>
    <row r="99" spans="2:35" ht="12" customHeight="1" x14ac:dyDescent="0.25">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row>
    <row r="100" spans="2:35" ht="12" customHeight="1" x14ac:dyDescent="0.25">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row>
    <row r="101" spans="2:35" ht="12" customHeight="1" x14ac:dyDescent="0.25">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row>
    <row r="102" spans="2:35" ht="12" customHeight="1" x14ac:dyDescent="0.25">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row>
    <row r="103" spans="2:35" ht="12" customHeight="1" x14ac:dyDescent="0.25">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row>
    <row r="104" spans="2:35" ht="12" customHeight="1" x14ac:dyDescent="0.25">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row>
    <row r="105" spans="2:35" ht="12" customHeight="1" x14ac:dyDescent="0.25">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row>
    <row r="106" spans="2:35" ht="12" customHeight="1" x14ac:dyDescent="0.25">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row>
    <row r="107" spans="2:35" ht="12" customHeight="1" x14ac:dyDescent="0.25">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row>
    <row r="108" spans="2:35" ht="12" customHeight="1" x14ac:dyDescent="0.25">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row>
    <row r="109" spans="2:35" ht="12" customHeight="1" x14ac:dyDescent="0.25">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row>
    <row r="110" spans="2:35" ht="12" customHeight="1" x14ac:dyDescent="0.25">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row>
    <row r="111" spans="2:35" ht="12" customHeight="1" x14ac:dyDescent="0.25">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row>
    <row r="112" spans="2:35" ht="12" customHeight="1" x14ac:dyDescent="0.25">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row>
    <row r="113" spans="2:35" ht="12" customHeight="1" x14ac:dyDescent="0.25">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row>
    <row r="114" spans="2:35" ht="12" customHeight="1" x14ac:dyDescent="0.25">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row>
    <row r="115" spans="2:35" ht="12" customHeight="1" x14ac:dyDescent="0.25">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row>
    <row r="116" spans="2:35" ht="12" customHeight="1" x14ac:dyDescent="0.25">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row>
    <row r="117" spans="2:35" ht="12" customHeight="1" x14ac:dyDescent="0.25">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row>
    <row r="118" spans="2:35" ht="12" customHeight="1" x14ac:dyDescent="0.25">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row>
    <row r="119" spans="2:35" ht="12" customHeight="1" x14ac:dyDescent="0.25">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row>
    <row r="120" spans="2:35" ht="12" customHeight="1" x14ac:dyDescent="0.25">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row>
    <row r="121" spans="2:35" ht="12" customHeight="1" x14ac:dyDescent="0.25">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row>
    <row r="122" spans="2:35" ht="12" customHeight="1" x14ac:dyDescent="0.25">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row>
    <row r="123" spans="2:35" ht="12" customHeight="1" x14ac:dyDescent="0.25">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row>
    <row r="124" spans="2:35" ht="12" customHeight="1" x14ac:dyDescent="0.25">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row>
    <row r="125" spans="2:35" ht="12" customHeight="1" x14ac:dyDescent="0.25">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row>
    <row r="126" spans="2:35" ht="12" customHeight="1" x14ac:dyDescent="0.25">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row>
    <row r="127" spans="2:35" ht="12" customHeight="1" x14ac:dyDescent="0.25">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row>
    <row r="128" spans="2:35" ht="12" customHeight="1" x14ac:dyDescent="0.25">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row>
    <row r="129" spans="2:35" ht="12" customHeight="1" x14ac:dyDescent="0.25">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row>
    <row r="130" spans="2:35" ht="12" customHeight="1" x14ac:dyDescent="0.25">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row>
    <row r="131" spans="2:35" ht="12" customHeight="1" x14ac:dyDescent="0.25">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row>
    <row r="132" spans="2:35" ht="12" customHeight="1" x14ac:dyDescent="0.25">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row>
    <row r="133" spans="2:35" ht="12" customHeight="1" x14ac:dyDescent="0.25">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row>
    <row r="134" spans="2:35" ht="12" customHeight="1" x14ac:dyDescent="0.25">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row>
    <row r="135" spans="2:35" ht="12" customHeight="1" x14ac:dyDescent="0.25">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row>
    <row r="136" spans="2:35" ht="12" customHeight="1" x14ac:dyDescent="0.25">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row>
    <row r="137" spans="2:35" ht="12" customHeight="1" x14ac:dyDescent="0.25">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row>
    <row r="138" spans="2:35" ht="12" customHeight="1" x14ac:dyDescent="0.25">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row>
    <row r="139" spans="2:35" ht="12" customHeight="1" x14ac:dyDescent="0.25">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row>
    <row r="140" spans="2:35" ht="12" customHeight="1" x14ac:dyDescent="0.25">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row>
    <row r="141" spans="2:35" ht="12" customHeight="1" x14ac:dyDescent="0.25">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row>
    <row r="142" spans="2:35" ht="12" customHeight="1" x14ac:dyDescent="0.25">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row>
    <row r="143" spans="2:35" ht="12" customHeight="1" x14ac:dyDescent="0.25">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row>
    <row r="144" spans="2:35" ht="12" customHeight="1" x14ac:dyDescent="0.25">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row>
    <row r="145" spans="2:35" ht="12" customHeight="1" x14ac:dyDescent="0.25">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row>
    <row r="146" spans="2:35" ht="12" customHeight="1" x14ac:dyDescent="0.25">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row>
    <row r="147" spans="2:35" ht="12" customHeight="1" x14ac:dyDescent="0.25">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row>
    <row r="148" spans="2:35" ht="12" customHeight="1" x14ac:dyDescent="0.25">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row>
    <row r="149" spans="2:35" ht="12" customHeight="1" x14ac:dyDescent="0.25">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row>
    <row r="150" spans="2:35" ht="12" customHeight="1" x14ac:dyDescent="0.25">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row>
    <row r="151" spans="2:35" ht="12" customHeight="1" x14ac:dyDescent="0.25">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row>
    <row r="152" spans="2:35" ht="12" customHeight="1" x14ac:dyDescent="0.25">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row>
  </sheetData>
  <mergeCells count="142">
    <mergeCell ref="T30:U30"/>
    <mergeCell ref="B31:U31"/>
    <mergeCell ref="B32:C32"/>
    <mergeCell ref="H18:I18"/>
    <mergeCell ref="B18:G18"/>
    <mergeCell ref="P18:S18"/>
    <mergeCell ref="T18:U18"/>
    <mergeCell ref="J18:M18"/>
    <mergeCell ref="C15:U15"/>
    <mergeCell ref="T25:U25"/>
    <mergeCell ref="L24:O24"/>
    <mergeCell ref="L25:O25"/>
    <mergeCell ref="L26:U26"/>
    <mergeCell ref="P24:Q24"/>
    <mergeCell ref="R24:S24"/>
    <mergeCell ref="T24:U24"/>
    <mergeCell ref="B22:C22"/>
    <mergeCell ref="D22:E22"/>
    <mergeCell ref="F22:G22"/>
    <mergeCell ref="J22:K22"/>
    <mergeCell ref="B23:C23"/>
    <mergeCell ref="F23:G23"/>
    <mergeCell ref="L27:N27"/>
    <mergeCell ref="H23:I23"/>
    <mergeCell ref="G1:P1"/>
    <mergeCell ref="E2:R3"/>
    <mergeCell ref="E4:R5"/>
    <mergeCell ref="P22:Q22"/>
    <mergeCell ref="R22:S22"/>
    <mergeCell ref="B20:C21"/>
    <mergeCell ref="D21:E21"/>
    <mergeCell ref="F21:G21"/>
    <mergeCell ref="H21:I21"/>
    <mergeCell ref="J21:K21"/>
    <mergeCell ref="D20:K20"/>
    <mergeCell ref="L20:U21"/>
    <mergeCell ref="T22:U22"/>
    <mergeCell ref="Q11:S11"/>
    <mergeCell ref="Q12:S12"/>
    <mergeCell ref="P8:U8"/>
    <mergeCell ref="R9:T9"/>
    <mergeCell ref="R10:T10"/>
    <mergeCell ref="G14:M14"/>
    <mergeCell ref="S14:T14"/>
    <mergeCell ref="L22:O23"/>
    <mergeCell ref="P23:Q23"/>
    <mergeCell ref="R23:S23"/>
    <mergeCell ref="T23:U23"/>
    <mergeCell ref="J23:K23"/>
    <mergeCell ref="B24:C24"/>
    <mergeCell ref="H22:I22"/>
    <mergeCell ref="F24:G24"/>
    <mergeCell ref="H24:I24"/>
    <mergeCell ref="J24:K24"/>
    <mergeCell ref="R30:S30"/>
    <mergeCell ref="L30:Q30"/>
    <mergeCell ref="L28:N28"/>
    <mergeCell ref="L29:N29"/>
    <mergeCell ref="O27:Q27"/>
    <mergeCell ref="O28:Q28"/>
    <mergeCell ref="O29:Q29"/>
    <mergeCell ref="P25:Q25"/>
    <mergeCell ref="R25:S25"/>
    <mergeCell ref="B25:C25"/>
    <mergeCell ref="D25:E25"/>
    <mergeCell ref="F25:G25"/>
    <mergeCell ref="H25:I25"/>
    <mergeCell ref="J25:K25"/>
    <mergeCell ref="B26:C26"/>
    <mergeCell ref="D26:E26"/>
    <mergeCell ref="F26:G26"/>
    <mergeCell ref="H26:I26"/>
    <mergeCell ref="J26:K26"/>
    <mergeCell ref="B27:C27"/>
    <mergeCell ref="D27:E27"/>
    <mergeCell ref="F27:G27"/>
    <mergeCell ref="H27:I27"/>
    <mergeCell ref="J27:K27"/>
    <mergeCell ref="B28:C28"/>
    <mergeCell ref="D28:E28"/>
    <mergeCell ref="F28:G28"/>
    <mergeCell ref="H28:I28"/>
    <mergeCell ref="J28:K28"/>
    <mergeCell ref="B29:C29"/>
    <mergeCell ref="D29:E29"/>
    <mergeCell ref="F29:G29"/>
    <mergeCell ref="H29:I29"/>
    <mergeCell ref="J29:K29"/>
    <mergeCell ref="B30:C30"/>
    <mergeCell ref="D30:E30"/>
    <mergeCell ref="F30:G30"/>
    <mergeCell ref="H30:I30"/>
    <mergeCell ref="J30:K30"/>
    <mergeCell ref="D32:K32"/>
    <mergeCell ref="L32:N32"/>
    <mergeCell ref="O32:R32"/>
    <mergeCell ref="S32:U32"/>
    <mergeCell ref="B33:C33"/>
    <mergeCell ref="D33:K33"/>
    <mergeCell ref="L33:N33"/>
    <mergeCell ref="O33:R33"/>
    <mergeCell ref="S33:U33"/>
    <mergeCell ref="S36:U36"/>
    <mergeCell ref="B37:C37"/>
    <mergeCell ref="D37:K37"/>
    <mergeCell ref="L37:N37"/>
    <mergeCell ref="O37:R37"/>
    <mergeCell ref="S37:U37"/>
    <mergeCell ref="B34:C34"/>
    <mergeCell ref="D34:K34"/>
    <mergeCell ref="L34:N34"/>
    <mergeCell ref="O34:R34"/>
    <mergeCell ref="S34:U34"/>
    <mergeCell ref="B35:C35"/>
    <mergeCell ref="D35:K35"/>
    <mergeCell ref="L35:N35"/>
    <mergeCell ref="O35:R35"/>
    <mergeCell ref="S35:U35"/>
    <mergeCell ref="D23:E23"/>
    <mergeCell ref="D24:E24"/>
    <mergeCell ref="N18:O18"/>
    <mergeCell ref="B16:K16"/>
    <mergeCell ref="L16:U16"/>
    <mergeCell ref="B41:L41"/>
    <mergeCell ref="B46:U46"/>
    <mergeCell ref="B17:K17"/>
    <mergeCell ref="L17:U17"/>
    <mergeCell ref="P19:S19"/>
    <mergeCell ref="T19:U19"/>
    <mergeCell ref="N19:O19"/>
    <mergeCell ref="J19:M19"/>
    <mergeCell ref="G19:I19"/>
    <mergeCell ref="B19:F19"/>
    <mergeCell ref="B39:L39"/>
    <mergeCell ref="B40:L40"/>
    <mergeCell ref="B38:L38"/>
    <mergeCell ref="M38:S38"/>
    <mergeCell ref="M40:S40"/>
    <mergeCell ref="B36:C36"/>
    <mergeCell ref="D36:K36"/>
    <mergeCell ref="L36:N36"/>
    <mergeCell ref="O36:R36"/>
  </mergeCells>
  <pageMargins left="0.7" right="0.7" top="0.75" bottom="0.75" header="0.3" footer="0.3"/>
  <pageSetup scale="99" orientation="portrait" horizontalDpi="4294967295" verticalDpi="4294967295" r:id="rId1"/>
  <headerFooter>
    <oddHeader>&amp;C&amp;G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41" r:id="rId5" name="Check Box 1">
              <controlPr defaultSize="0" autoFill="0" autoLine="0" autoPict="0">
                <anchor moveWithCells="1">
                  <from>
                    <xdr:col>1</xdr:col>
                    <xdr:colOff>95250</xdr:colOff>
                    <xdr:row>11</xdr:row>
                    <xdr:rowOff>114300</xdr:rowOff>
                  </from>
                  <to>
                    <xdr:col>2</xdr:col>
                    <xdr:colOff>107950</xdr:colOff>
                    <xdr:row>13</xdr:row>
                    <xdr:rowOff>31750</xdr:rowOff>
                  </to>
                </anchor>
              </controlPr>
            </control>
          </mc:Choice>
        </mc:AlternateContent>
        <mc:AlternateContent xmlns:mc="http://schemas.openxmlformats.org/markup-compatibility/2006">
          <mc:Choice Requires="x14">
            <control shapeId="10242" r:id="rId6" name="Check Box 2">
              <controlPr defaultSize="0" autoFill="0" autoLine="0" autoPict="0">
                <anchor moveWithCells="1">
                  <from>
                    <xdr:col>5</xdr:col>
                    <xdr:colOff>107950</xdr:colOff>
                    <xdr:row>10</xdr:row>
                    <xdr:rowOff>114300</xdr:rowOff>
                  </from>
                  <to>
                    <xdr:col>6</xdr:col>
                    <xdr:colOff>114300</xdr:colOff>
                    <xdr:row>12</xdr:row>
                    <xdr:rowOff>31750</xdr:rowOff>
                  </to>
                </anchor>
              </controlPr>
            </control>
          </mc:Choice>
        </mc:AlternateContent>
        <mc:AlternateContent xmlns:mc="http://schemas.openxmlformats.org/markup-compatibility/2006">
          <mc:Choice Requires="x14">
            <control shapeId="10243" r:id="rId7" name="Check Box 3">
              <controlPr defaultSize="0" autoFill="0" autoLine="0" autoPict="0">
                <anchor moveWithCells="1">
                  <from>
                    <xdr:col>8</xdr:col>
                    <xdr:colOff>107950</xdr:colOff>
                    <xdr:row>10</xdr:row>
                    <xdr:rowOff>114300</xdr:rowOff>
                  </from>
                  <to>
                    <xdr:col>9</xdr:col>
                    <xdr:colOff>114300</xdr:colOff>
                    <xdr:row>12</xdr:row>
                    <xdr:rowOff>31750</xdr:rowOff>
                  </to>
                </anchor>
              </controlPr>
            </control>
          </mc:Choice>
        </mc:AlternateContent>
        <mc:AlternateContent xmlns:mc="http://schemas.openxmlformats.org/markup-compatibility/2006">
          <mc:Choice Requires="x14">
            <control shapeId="10244" r:id="rId8" name="Check Box 4">
              <controlPr defaultSize="0" autoFill="0" autoLine="0" autoPict="0">
                <anchor moveWithCells="1">
                  <from>
                    <xdr:col>16</xdr:col>
                    <xdr:colOff>107950</xdr:colOff>
                    <xdr:row>5</xdr:row>
                    <xdr:rowOff>114300</xdr:rowOff>
                  </from>
                  <to>
                    <xdr:col>17</xdr:col>
                    <xdr:colOff>114300</xdr:colOff>
                    <xdr:row>7</xdr:row>
                    <xdr:rowOff>31750</xdr:rowOff>
                  </to>
                </anchor>
              </controlPr>
            </control>
          </mc:Choice>
        </mc:AlternateContent>
        <mc:AlternateContent xmlns:mc="http://schemas.openxmlformats.org/markup-compatibility/2006">
          <mc:Choice Requires="x14">
            <control shapeId="10245" r:id="rId9" name="Check Box 5">
              <controlPr defaultSize="0" autoFill="0" autoLine="0" autoPict="0">
                <anchor moveWithCells="1">
                  <from>
                    <xdr:col>18</xdr:col>
                    <xdr:colOff>107950</xdr:colOff>
                    <xdr:row>5</xdr:row>
                    <xdr:rowOff>114300</xdr:rowOff>
                  </from>
                  <to>
                    <xdr:col>19</xdr:col>
                    <xdr:colOff>114300</xdr:colOff>
                    <xdr:row>7</xdr:row>
                    <xdr:rowOff>31750</xdr:rowOff>
                  </to>
                </anchor>
              </controlPr>
            </control>
          </mc:Choice>
        </mc:AlternateContent>
        <mc:AlternateContent xmlns:mc="http://schemas.openxmlformats.org/markup-compatibility/2006">
          <mc:Choice Requires="x14">
            <control shapeId="10246" r:id="rId10" name="Check Box 6">
              <controlPr defaultSize="0" autoFill="0" autoLine="0" autoPict="0">
                <anchor moveWithCells="1">
                  <from>
                    <xdr:col>17</xdr:col>
                    <xdr:colOff>190500</xdr:colOff>
                    <xdr:row>29</xdr:row>
                    <xdr:rowOff>95250</xdr:rowOff>
                  </from>
                  <to>
                    <xdr:col>18</xdr:col>
                    <xdr:colOff>209550</xdr:colOff>
                    <xdr:row>30</xdr:row>
                    <xdr:rowOff>19050</xdr:rowOff>
                  </to>
                </anchor>
              </controlPr>
            </control>
          </mc:Choice>
        </mc:AlternateContent>
        <mc:AlternateContent xmlns:mc="http://schemas.openxmlformats.org/markup-compatibility/2006">
          <mc:Choice Requires="x14">
            <control shapeId="10247" r:id="rId11" name="Check Box 7">
              <controlPr defaultSize="0" autoFill="0" autoLine="0" autoPict="0">
                <anchor moveWithCells="1">
                  <from>
                    <xdr:col>6</xdr:col>
                    <xdr:colOff>107950</xdr:colOff>
                    <xdr:row>15</xdr:row>
                    <xdr:rowOff>114300</xdr:rowOff>
                  </from>
                  <to>
                    <xdr:col>7</xdr:col>
                    <xdr:colOff>114300</xdr:colOff>
                    <xdr:row>17</xdr:row>
                    <xdr:rowOff>31750</xdr:rowOff>
                  </to>
                </anchor>
              </controlPr>
            </control>
          </mc:Choice>
        </mc:AlternateContent>
        <mc:AlternateContent xmlns:mc="http://schemas.openxmlformats.org/markup-compatibility/2006">
          <mc:Choice Requires="x14">
            <control shapeId="10248" r:id="rId12" name="Check Box 8">
              <controlPr defaultSize="0" autoFill="0" autoLine="0" autoPict="0">
                <anchor moveWithCells="1">
                  <from>
                    <xdr:col>16</xdr:col>
                    <xdr:colOff>171450</xdr:colOff>
                    <xdr:row>15</xdr:row>
                    <xdr:rowOff>114300</xdr:rowOff>
                  </from>
                  <to>
                    <xdr:col>17</xdr:col>
                    <xdr:colOff>184150</xdr:colOff>
                    <xdr:row>17</xdr:row>
                    <xdr:rowOff>31750</xdr:rowOff>
                  </to>
                </anchor>
              </controlPr>
            </control>
          </mc:Choice>
        </mc:AlternateContent>
        <mc:AlternateContent xmlns:mc="http://schemas.openxmlformats.org/markup-compatibility/2006">
          <mc:Choice Requires="x14">
            <control shapeId="10253" r:id="rId13" name="Check Box 13">
              <controlPr defaultSize="0" autoFill="0" autoLine="0" autoPict="0">
                <anchor moveWithCells="1">
                  <from>
                    <xdr:col>19</xdr:col>
                    <xdr:colOff>209550</xdr:colOff>
                    <xdr:row>29</xdr:row>
                    <xdr:rowOff>95250</xdr:rowOff>
                  </from>
                  <to>
                    <xdr:col>20</xdr:col>
                    <xdr:colOff>222250</xdr:colOff>
                    <xdr:row>30</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52"/>
  <sheetViews>
    <sheetView workbookViewId="0">
      <selection sqref="A1:M1"/>
    </sheetView>
  </sheetViews>
  <sheetFormatPr defaultRowHeight="14.5" x14ac:dyDescent="0.35"/>
  <cols>
    <col min="1" max="1" width="4.7265625" customWidth="1"/>
    <col min="2" max="2" width="2.7265625" customWidth="1"/>
    <col min="3" max="3" width="4.453125" customWidth="1"/>
    <col min="4" max="4" width="2.7265625" customWidth="1"/>
    <col min="5" max="5" width="4.453125" customWidth="1"/>
    <col min="6" max="6" width="2.7265625" customWidth="1"/>
    <col min="8" max="8" width="11.26953125" customWidth="1"/>
    <col min="9" max="9" width="13.26953125" customWidth="1"/>
    <col min="11" max="11" width="5.54296875" customWidth="1"/>
    <col min="12" max="12" width="6.54296875" customWidth="1"/>
    <col min="13" max="13" width="22.54296875" customWidth="1"/>
    <col min="15" max="15" width="13.26953125" bestFit="1" customWidth="1"/>
  </cols>
  <sheetData>
    <row r="1" spans="1:17" s="103" customFormat="1" ht="15.5" x14ac:dyDescent="0.35">
      <c r="A1" s="498" t="s">
        <v>151</v>
      </c>
      <c r="B1" s="498"/>
      <c r="C1" s="498"/>
      <c r="D1" s="498"/>
      <c r="E1" s="498"/>
      <c r="F1" s="498"/>
      <c r="G1" s="498"/>
      <c r="H1" s="498"/>
      <c r="I1" s="498"/>
      <c r="J1" s="498"/>
      <c r="K1" s="498"/>
      <c r="L1" s="498"/>
      <c r="M1" s="498"/>
    </row>
    <row r="2" spans="1:17" x14ac:dyDescent="0.35">
      <c r="A2" s="497"/>
      <c r="B2" s="497"/>
      <c r="C2" s="497"/>
      <c r="D2" s="497"/>
      <c r="E2" s="497"/>
      <c r="F2" s="497"/>
      <c r="G2" s="497"/>
      <c r="H2" s="497"/>
      <c r="I2" s="497"/>
      <c r="J2" s="497"/>
      <c r="K2" s="497"/>
      <c r="L2" s="497"/>
      <c r="M2" s="497"/>
      <c r="N2" s="496" t="s">
        <v>170</v>
      </c>
      <c r="O2" s="496"/>
      <c r="P2" s="496"/>
      <c r="Q2" s="496"/>
    </row>
    <row r="3" spans="1:17" x14ac:dyDescent="0.35">
      <c r="A3" s="497"/>
      <c r="B3" s="497"/>
      <c r="C3" s="497"/>
      <c r="D3" s="497"/>
      <c r="E3" s="497"/>
      <c r="F3" s="497"/>
      <c r="G3" s="497"/>
      <c r="H3" s="497"/>
      <c r="I3" s="497"/>
      <c r="J3" s="497"/>
      <c r="K3" s="497"/>
      <c r="L3" s="497"/>
      <c r="M3" s="497"/>
      <c r="N3" s="496"/>
      <c r="O3" s="496"/>
      <c r="P3" s="496"/>
      <c r="Q3" s="496"/>
    </row>
    <row r="4" spans="1:17" s="103" customFormat="1" ht="15.5" x14ac:dyDescent="0.35">
      <c r="A4" s="494" t="s">
        <v>152</v>
      </c>
      <c r="B4" s="494"/>
      <c r="C4" s="494"/>
      <c r="D4" s="494"/>
      <c r="E4" s="494"/>
      <c r="F4" s="494"/>
      <c r="G4" s="494"/>
      <c r="H4" s="495" t="e">
        <f>#REF!</f>
        <v>#REF!</v>
      </c>
      <c r="I4" s="495"/>
      <c r="J4" s="494" t="s">
        <v>153</v>
      </c>
      <c r="K4" s="494"/>
      <c r="L4" s="495" t="e">
        <f>#REF!</f>
        <v>#REF!</v>
      </c>
      <c r="M4" s="495"/>
    </row>
    <row r="5" spans="1:17" x14ac:dyDescent="0.35">
      <c r="A5" s="497"/>
      <c r="B5" s="497"/>
      <c r="C5" s="497"/>
      <c r="D5" s="497"/>
      <c r="E5" s="497"/>
      <c r="F5" s="497"/>
      <c r="G5" s="497"/>
      <c r="H5" s="497"/>
      <c r="I5" s="497"/>
      <c r="J5" s="497"/>
      <c r="K5" s="497"/>
      <c r="L5" s="497"/>
      <c r="M5" s="497"/>
    </row>
    <row r="6" spans="1:17" x14ac:dyDescent="0.35">
      <c r="A6" s="497"/>
      <c r="B6" s="497"/>
      <c r="C6" s="497"/>
      <c r="D6" s="497"/>
      <c r="E6" s="497"/>
      <c r="F6" s="497"/>
      <c r="G6" s="497"/>
      <c r="H6" s="497"/>
      <c r="I6" s="497"/>
      <c r="J6" s="497"/>
      <c r="K6" s="497"/>
      <c r="L6" s="497"/>
      <c r="M6" s="497"/>
    </row>
    <row r="7" spans="1:17" x14ac:dyDescent="0.35">
      <c r="C7" s="100" t="s">
        <v>155</v>
      </c>
      <c r="D7" s="100"/>
      <c r="E7" s="100" t="s">
        <v>154</v>
      </c>
    </row>
    <row r="8" spans="1:17" x14ac:dyDescent="0.35">
      <c r="C8" s="100"/>
      <c r="D8" s="100"/>
      <c r="E8" s="100"/>
    </row>
    <row r="9" spans="1:17" x14ac:dyDescent="0.35">
      <c r="A9" s="1">
        <v>1</v>
      </c>
      <c r="C9" s="101"/>
      <c r="D9" s="100"/>
      <c r="E9" s="101"/>
      <c r="G9" s="412" t="s">
        <v>156</v>
      </c>
      <c r="H9" s="412"/>
      <c r="I9" s="412"/>
      <c r="J9" s="412"/>
      <c r="K9" s="412"/>
      <c r="L9" s="412"/>
      <c r="M9" s="412"/>
    </row>
    <row r="10" spans="1:17" x14ac:dyDescent="0.35">
      <c r="A10" s="1"/>
      <c r="C10" s="100"/>
      <c r="D10" s="100"/>
      <c r="E10" s="100"/>
      <c r="G10" s="412"/>
      <c r="H10" s="412"/>
      <c r="I10" s="412"/>
      <c r="J10" s="412"/>
      <c r="K10" s="412"/>
      <c r="L10" s="412"/>
      <c r="M10" s="412"/>
    </row>
    <row r="11" spans="1:17" x14ac:dyDescent="0.35">
      <c r="A11" s="1"/>
      <c r="C11" s="100"/>
      <c r="D11" s="100"/>
      <c r="E11" s="100"/>
    </row>
    <row r="12" spans="1:17" x14ac:dyDescent="0.35">
      <c r="A12" s="1">
        <v>2</v>
      </c>
      <c r="C12" s="101"/>
      <c r="D12" s="100"/>
      <c r="E12" s="101"/>
      <c r="G12" s="412" t="s">
        <v>166</v>
      </c>
      <c r="H12" s="412"/>
      <c r="I12" s="412"/>
      <c r="J12" s="412"/>
      <c r="K12" s="412"/>
      <c r="L12" s="412"/>
      <c r="M12" s="412"/>
    </row>
    <row r="13" spans="1:17" x14ac:dyDescent="0.35">
      <c r="A13" s="1"/>
      <c r="C13" s="100"/>
      <c r="D13" s="100"/>
      <c r="E13" s="100"/>
      <c r="G13" s="412"/>
      <c r="H13" s="412"/>
      <c r="I13" s="412"/>
      <c r="J13" s="412"/>
      <c r="K13" s="412"/>
      <c r="L13" s="412"/>
      <c r="M13" s="412"/>
    </row>
    <row r="14" spans="1:17" x14ac:dyDescent="0.35">
      <c r="A14" s="1"/>
      <c r="C14" s="100"/>
      <c r="D14" s="100"/>
      <c r="E14" s="100"/>
    </row>
    <row r="15" spans="1:17" x14ac:dyDescent="0.35">
      <c r="A15" s="1">
        <v>3</v>
      </c>
      <c r="C15" s="101"/>
      <c r="D15" s="100"/>
      <c r="E15" s="101"/>
      <c r="G15" s="412" t="s">
        <v>157</v>
      </c>
      <c r="H15" s="412"/>
      <c r="I15" s="412"/>
      <c r="J15" s="412"/>
      <c r="K15" s="412"/>
      <c r="L15" s="412"/>
      <c r="M15" s="412"/>
    </row>
    <row r="16" spans="1:17" x14ac:dyDescent="0.35">
      <c r="A16" s="1"/>
      <c r="C16" s="100"/>
      <c r="D16" s="100"/>
      <c r="E16" s="100"/>
      <c r="G16" s="412"/>
      <c r="H16" s="412"/>
      <c r="I16" s="412"/>
      <c r="J16" s="412"/>
      <c r="K16" s="412"/>
      <c r="L16" s="412"/>
      <c r="M16" s="412"/>
    </row>
    <row r="17" spans="1:13" x14ac:dyDescent="0.35">
      <c r="A17" s="1"/>
      <c r="C17" s="100"/>
      <c r="D17" s="100"/>
      <c r="E17" s="100"/>
      <c r="G17" s="412"/>
      <c r="H17" s="412"/>
      <c r="I17" s="412"/>
      <c r="J17" s="412"/>
      <c r="K17" s="412"/>
      <c r="L17" s="412"/>
      <c r="M17" s="412"/>
    </row>
    <row r="18" spans="1:13" x14ac:dyDescent="0.35">
      <c r="A18" s="1"/>
      <c r="C18" s="100"/>
      <c r="D18" s="100"/>
      <c r="E18" s="100"/>
    </row>
    <row r="19" spans="1:13" ht="15" customHeight="1" x14ac:dyDescent="0.35">
      <c r="A19" s="1">
        <v>4</v>
      </c>
      <c r="C19" s="101"/>
      <c r="D19" s="100"/>
      <c r="E19" s="101"/>
      <c r="G19" s="412" t="s">
        <v>158</v>
      </c>
      <c r="H19" s="412"/>
      <c r="I19" s="412"/>
      <c r="J19" s="412"/>
      <c r="K19" s="412"/>
      <c r="L19" s="412"/>
      <c r="M19" s="412"/>
    </row>
    <row r="20" spans="1:13" x14ac:dyDescent="0.35">
      <c r="A20" s="1"/>
      <c r="C20" s="100"/>
      <c r="D20" s="100"/>
      <c r="E20" s="100"/>
      <c r="G20" s="412"/>
      <c r="H20" s="412"/>
      <c r="I20" s="412"/>
      <c r="J20" s="412"/>
      <c r="K20" s="412"/>
      <c r="L20" s="412"/>
      <c r="M20" s="412"/>
    </row>
    <row r="21" spans="1:13" x14ac:dyDescent="0.35">
      <c r="A21" s="1"/>
      <c r="C21" s="100"/>
      <c r="D21" s="100"/>
      <c r="E21" s="100"/>
      <c r="G21" s="412"/>
      <c r="H21" s="412"/>
      <c r="I21" s="412"/>
      <c r="J21" s="412"/>
      <c r="K21" s="412"/>
      <c r="L21" s="412"/>
      <c r="M21" s="412"/>
    </row>
    <row r="22" spans="1:13" x14ac:dyDescent="0.35">
      <c r="A22" s="1"/>
      <c r="C22" s="100"/>
      <c r="D22" s="100"/>
      <c r="E22" s="100"/>
    </row>
    <row r="23" spans="1:13" ht="15" customHeight="1" x14ac:dyDescent="0.35">
      <c r="A23" s="1">
        <v>5</v>
      </c>
      <c r="C23" s="101"/>
      <c r="D23" s="100"/>
      <c r="E23" s="101"/>
      <c r="G23" s="412" t="s">
        <v>159</v>
      </c>
      <c r="H23" s="412"/>
      <c r="I23" s="412"/>
      <c r="J23" s="412"/>
      <c r="K23" s="412"/>
      <c r="L23" s="412"/>
      <c r="M23" s="412"/>
    </row>
    <row r="24" spans="1:13" x14ac:dyDescent="0.35">
      <c r="A24" s="1"/>
      <c r="C24" s="100"/>
      <c r="D24" s="100"/>
      <c r="E24" s="100"/>
      <c r="G24" s="412"/>
      <c r="H24" s="412"/>
      <c r="I24" s="412"/>
      <c r="J24" s="412"/>
      <c r="K24" s="412"/>
      <c r="L24" s="412"/>
      <c r="M24" s="412"/>
    </row>
    <row r="25" spans="1:13" x14ac:dyDescent="0.35">
      <c r="A25" s="1"/>
      <c r="C25" s="100"/>
      <c r="D25" s="100"/>
      <c r="E25" s="100"/>
      <c r="G25" s="412"/>
      <c r="H25" s="412"/>
      <c r="I25" s="412"/>
      <c r="J25" s="412"/>
      <c r="K25" s="412"/>
      <c r="L25" s="412"/>
      <c r="M25" s="412"/>
    </row>
    <row r="26" spans="1:13" x14ac:dyDescent="0.35">
      <c r="A26" s="1"/>
      <c r="C26" s="100"/>
      <c r="D26" s="100"/>
      <c r="E26" s="100"/>
      <c r="G26" s="412"/>
      <c r="H26" s="412"/>
      <c r="I26" s="412"/>
      <c r="J26" s="412"/>
      <c r="K26" s="412"/>
      <c r="L26" s="412"/>
      <c r="M26" s="412"/>
    </row>
    <row r="27" spans="1:13" x14ac:dyDescent="0.35">
      <c r="A27" s="1"/>
      <c r="C27" s="100"/>
      <c r="D27" s="100"/>
      <c r="E27" s="100"/>
    </row>
    <row r="28" spans="1:13" ht="15" customHeight="1" x14ac:dyDescent="0.35">
      <c r="A28" s="1">
        <v>6</v>
      </c>
      <c r="C28" s="101"/>
      <c r="D28" s="100"/>
      <c r="E28" s="101"/>
      <c r="G28" s="412" t="s">
        <v>160</v>
      </c>
      <c r="H28" s="412"/>
      <c r="I28" s="412"/>
      <c r="J28" s="412"/>
      <c r="K28" s="412"/>
      <c r="L28" s="412"/>
      <c r="M28" s="412"/>
    </row>
    <row r="29" spans="1:13" x14ac:dyDescent="0.35">
      <c r="A29" s="1"/>
      <c r="C29" s="100"/>
      <c r="D29" s="100"/>
      <c r="E29" s="100"/>
      <c r="G29" s="412"/>
      <c r="H29" s="412"/>
      <c r="I29" s="412"/>
      <c r="J29" s="412"/>
      <c r="K29" s="412"/>
      <c r="L29" s="412"/>
      <c r="M29" s="412"/>
    </row>
    <row r="30" spans="1:13" x14ac:dyDescent="0.35">
      <c r="A30" s="1"/>
      <c r="C30" s="100"/>
      <c r="D30" s="100"/>
      <c r="E30" s="100"/>
      <c r="G30" s="412"/>
      <c r="H30" s="412"/>
      <c r="I30" s="412"/>
      <c r="J30" s="412"/>
      <c r="K30" s="412"/>
      <c r="L30" s="412"/>
      <c r="M30" s="412"/>
    </row>
    <row r="31" spans="1:13" x14ac:dyDescent="0.35">
      <c r="A31" s="1"/>
      <c r="C31" s="100"/>
      <c r="D31" s="100"/>
      <c r="E31" s="100"/>
      <c r="G31" s="412"/>
      <c r="H31" s="412"/>
      <c r="I31" s="412"/>
      <c r="J31" s="412"/>
      <c r="K31" s="412"/>
      <c r="L31" s="412"/>
      <c r="M31" s="412"/>
    </row>
    <row r="32" spans="1:13" x14ac:dyDescent="0.35">
      <c r="A32" s="1"/>
      <c r="C32" s="100"/>
      <c r="D32" s="100"/>
      <c r="E32" s="100"/>
      <c r="G32" s="412"/>
      <c r="H32" s="412"/>
      <c r="I32" s="412"/>
      <c r="J32" s="412"/>
      <c r="K32" s="412"/>
      <c r="L32" s="412"/>
      <c r="M32" s="412"/>
    </row>
    <row r="33" spans="1:13" x14ac:dyDescent="0.35">
      <c r="A33" s="1"/>
      <c r="C33" s="100"/>
      <c r="D33" s="100"/>
      <c r="E33" s="100"/>
      <c r="G33" s="412"/>
      <c r="H33" s="412"/>
      <c r="I33" s="412"/>
      <c r="J33" s="412"/>
      <c r="K33" s="412"/>
      <c r="L33" s="412"/>
      <c r="M33" s="412"/>
    </row>
    <row r="34" spans="1:13" x14ac:dyDescent="0.35">
      <c r="A34" s="1"/>
      <c r="C34" s="100"/>
      <c r="D34" s="100"/>
      <c r="E34" s="100"/>
      <c r="G34" s="412"/>
      <c r="H34" s="412"/>
      <c r="I34" s="412"/>
      <c r="J34" s="412"/>
      <c r="K34" s="412"/>
      <c r="L34" s="412"/>
      <c r="M34" s="412"/>
    </row>
    <row r="35" spans="1:13" x14ac:dyDescent="0.35">
      <c r="A35" s="1"/>
      <c r="C35" s="100"/>
      <c r="D35" s="100"/>
      <c r="E35" s="100"/>
    </row>
    <row r="36" spans="1:13" x14ac:dyDescent="0.35">
      <c r="A36" s="1">
        <v>7</v>
      </c>
      <c r="C36" s="101"/>
      <c r="D36" s="100"/>
      <c r="E36" s="101"/>
      <c r="G36" s="412" t="s">
        <v>167</v>
      </c>
      <c r="H36" s="412"/>
      <c r="I36" s="412"/>
      <c r="J36" s="412"/>
      <c r="K36" s="412"/>
      <c r="L36" s="412"/>
      <c r="M36" s="412"/>
    </row>
    <row r="37" spans="1:13" x14ac:dyDescent="0.35">
      <c r="A37" s="1"/>
      <c r="C37" s="100"/>
      <c r="D37" s="100"/>
      <c r="E37" s="100"/>
      <c r="G37" s="412"/>
      <c r="H37" s="412"/>
      <c r="I37" s="412"/>
      <c r="J37" s="412"/>
      <c r="K37" s="412"/>
      <c r="L37" s="412"/>
      <c r="M37" s="412"/>
    </row>
    <row r="38" spans="1:13" x14ac:dyDescent="0.35">
      <c r="A38" s="1"/>
      <c r="C38" s="100"/>
      <c r="D38" s="100"/>
      <c r="E38" s="100"/>
    </row>
    <row r="39" spans="1:13" x14ac:dyDescent="0.35">
      <c r="A39" s="1">
        <v>8</v>
      </c>
      <c r="C39" s="101"/>
      <c r="D39" s="100"/>
      <c r="E39" s="101"/>
      <c r="G39" s="412" t="s">
        <v>168</v>
      </c>
      <c r="H39" s="412"/>
      <c r="I39" s="412"/>
      <c r="J39" s="412"/>
      <c r="K39" s="412"/>
      <c r="L39" s="412"/>
      <c r="M39" s="412"/>
    </row>
    <row r="40" spans="1:13" x14ac:dyDescent="0.35">
      <c r="A40" s="1"/>
      <c r="C40" s="100"/>
      <c r="D40" s="100"/>
      <c r="E40" s="100"/>
      <c r="G40" s="412"/>
      <c r="H40" s="412"/>
      <c r="I40" s="412"/>
      <c r="J40" s="412"/>
      <c r="K40" s="412"/>
      <c r="L40" s="412"/>
      <c r="M40" s="412"/>
    </row>
    <row r="41" spans="1:13" x14ac:dyDescent="0.35">
      <c r="A41" s="1"/>
      <c r="C41" s="100"/>
      <c r="D41" s="100"/>
      <c r="E41" s="100"/>
      <c r="G41" s="412"/>
      <c r="H41" s="412"/>
      <c r="I41" s="412"/>
      <c r="J41" s="412"/>
      <c r="K41" s="412"/>
      <c r="L41" s="412"/>
      <c r="M41" s="412"/>
    </row>
    <row r="42" spans="1:13" x14ac:dyDescent="0.35">
      <c r="A42" s="1"/>
      <c r="C42" s="100"/>
      <c r="D42" s="100"/>
      <c r="E42" s="100"/>
      <c r="G42" s="94"/>
      <c r="H42" s="94"/>
      <c r="I42" s="94"/>
      <c r="J42" s="94"/>
      <c r="K42" s="94"/>
      <c r="L42" s="94"/>
      <c r="M42" s="94"/>
    </row>
    <row r="43" spans="1:13" x14ac:dyDescent="0.35">
      <c r="A43" s="1">
        <v>9</v>
      </c>
      <c r="C43" s="101"/>
      <c r="D43" s="100"/>
      <c r="E43" s="101"/>
      <c r="G43" s="412" t="s">
        <v>169</v>
      </c>
      <c r="H43" s="412"/>
      <c r="I43" s="412"/>
      <c r="J43" s="412"/>
      <c r="K43" s="412"/>
      <c r="L43" s="412"/>
      <c r="M43" s="412"/>
    </row>
    <row r="44" spans="1:13" x14ac:dyDescent="0.35">
      <c r="C44" s="100"/>
      <c r="D44" s="100"/>
      <c r="E44" s="100"/>
    </row>
    <row r="46" spans="1:13" x14ac:dyDescent="0.35">
      <c r="A46" t="s">
        <v>161</v>
      </c>
    </row>
    <row r="47" spans="1:13" x14ac:dyDescent="0.35">
      <c r="A47" t="s">
        <v>162</v>
      </c>
    </row>
    <row r="48" spans="1:13" x14ac:dyDescent="0.35">
      <c r="A48" t="s">
        <v>163</v>
      </c>
    </row>
    <row r="49" spans="1:13" x14ac:dyDescent="0.35">
      <c r="A49" s="96" t="s">
        <v>164</v>
      </c>
    </row>
    <row r="52" spans="1:13" x14ac:dyDescent="0.35">
      <c r="A52" s="97" t="s">
        <v>165</v>
      </c>
      <c r="E52" s="98"/>
      <c r="I52" s="493"/>
      <c r="J52" s="493"/>
      <c r="K52" s="493"/>
      <c r="L52" s="1" t="s">
        <v>15</v>
      </c>
      <c r="M52" s="102">
        <f ca="1">TODAY()</f>
        <v>43385</v>
      </c>
    </row>
  </sheetData>
  <mergeCells count="18">
    <mergeCell ref="A1:M1"/>
    <mergeCell ref="A2:M3"/>
    <mergeCell ref="J4:K4"/>
    <mergeCell ref="L4:M4"/>
    <mergeCell ref="G43:M43"/>
    <mergeCell ref="I52:K52"/>
    <mergeCell ref="A4:G4"/>
    <mergeCell ref="H4:I4"/>
    <mergeCell ref="N2:Q3"/>
    <mergeCell ref="G28:M34"/>
    <mergeCell ref="G36:M37"/>
    <mergeCell ref="G39:M41"/>
    <mergeCell ref="G19:M21"/>
    <mergeCell ref="G23:M26"/>
    <mergeCell ref="A5:M6"/>
    <mergeCell ref="G9:M10"/>
    <mergeCell ref="G12:M13"/>
    <mergeCell ref="G15:M17"/>
  </mergeCells>
  <pageMargins left="0.7" right="0.7" top="0.75" bottom="0.75" header="0.3" footer="0.3"/>
  <pageSetup scale="88" orientation="portrait" horizontalDpi="4294967295" verticalDpi="4294967295" r:id="rId1"/>
  <rowBreaks count="1" manualBreakCount="1">
    <brk id="53" max="12" man="1"/>
  </rowBreaks>
  <colBreaks count="1" manualBreakCount="1">
    <brk id="13" max="4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42"/>
  <sheetViews>
    <sheetView workbookViewId="0">
      <selection sqref="A1:D2"/>
    </sheetView>
  </sheetViews>
  <sheetFormatPr defaultRowHeight="14.5" x14ac:dyDescent="0.35"/>
  <cols>
    <col min="1" max="1" width="11" customWidth="1"/>
    <col min="2" max="2" width="12" customWidth="1"/>
    <col min="3" max="3" width="12.7265625" customWidth="1"/>
    <col min="4" max="4" width="63.7265625" customWidth="1"/>
  </cols>
  <sheetData>
    <row r="1" spans="1:13" x14ac:dyDescent="0.35">
      <c r="A1" s="502" t="s">
        <v>174</v>
      </c>
      <c r="B1" s="502"/>
      <c r="C1" s="502"/>
      <c r="D1" s="502"/>
      <c r="F1" s="499" t="s">
        <v>187</v>
      </c>
      <c r="G1" s="499"/>
      <c r="H1" s="499"/>
      <c r="I1" s="499"/>
      <c r="J1" s="499"/>
      <c r="K1" s="499"/>
      <c r="L1" s="499"/>
      <c r="M1" s="499"/>
    </row>
    <row r="2" spans="1:13" ht="18.75" customHeight="1" x14ac:dyDescent="0.35">
      <c r="A2" s="502"/>
      <c r="B2" s="502"/>
      <c r="C2" s="502"/>
      <c r="D2" s="502"/>
      <c r="F2" s="499"/>
      <c r="G2" s="499"/>
      <c r="H2" s="499"/>
      <c r="I2" s="499"/>
      <c r="J2" s="499"/>
      <c r="K2" s="499"/>
      <c r="L2" s="499"/>
      <c r="M2" s="499"/>
    </row>
    <row r="5" spans="1:13" s="103" customFormat="1" ht="15.5" x14ac:dyDescent="0.35">
      <c r="A5" s="105" t="s">
        <v>175</v>
      </c>
      <c r="B5" s="105" t="e">
        <f>#REF!</f>
        <v>#REF!</v>
      </c>
    </row>
    <row r="6" spans="1:13" s="103" customFormat="1" ht="15.5" x14ac:dyDescent="0.35"/>
    <row r="7" spans="1:13" s="105" customFormat="1" ht="15.5" x14ac:dyDescent="0.35">
      <c r="A7" s="105" t="s">
        <v>179</v>
      </c>
      <c r="B7" s="106">
        <f ca="1">TODAY()</f>
        <v>43385</v>
      </c>
    </row>
    <row r="8" spans="1:13" s="103" customFormat="1" ht="15.5" x14ac:dyDescent="0.35"/>
    <row r="9" spans="1:13" s="105" customFormat="1" ht="15.5" x14ac:dyDescent="0.35">
      <c r="A9" s="105" t="s">
        <v>176</v>
      </c>
      <c r="B9" s="105" t="s">
        <v>178</v>
      </c>
    </row>
    <row r="10" spans="1:13" s="105" customFormat="1" ht="15.5" x14ac:dyDescent="0.35"/>
    <row r="11" spans="1:13" s="105" customFormat="1" ht="15.5" x14ac:dyDescent="0.35">
      <c r="A11" s="105" t="s">
        <v>7</v>
      </c>
      <c r="C11" s="105" t="e">
        <f>#REF!</f>
        <v>#REF!</v>
      </c>
    </row>
    <row r="12" spans="1:13" s="105" customFormat="1" ht="15.5" x14ac:dyDescent="0.35"/>
    <row r="13" spans="1:13" s="105" customFormat="1" ht="15.5" x14ac:dyDescent="0.35">
      <c r="A13" s="105" t="s">
        <v>177</v>
      </c>
      <c r="C13" s="105" t="e">
        <f>#REF!</f>
        <v>#REF!</v>
      </c>
    </row>
    <row r="14" spans="1:13" s="105" customFormat="1" ht="15.5" x14ac:dyDescent="0.35"/>
    <row r="15" spans="1:13" s="105" customFormat="1" ht="15.5" x14ac:dyDescent="0.35">
      <c r="A15" s="105" t="s">
        <v>42</v>
      </c>
      <c r="B15" s="105" t="e">
        <f>#REF!</f>
        <v>#REF!</v>
      </c>
    </row>
    <row r="16" spans="1:13" s="105" customFormat="1" ht="15.5" x14ac:dyDescent="0.35"/>
    <row r="17" spans="1:4" s="105" customFormat="1" ht="15.5" x14ac:dyDescent="0.35">
      <c r="A17" s="105" t="s">
        <v>43</v>
      </c>
      <c r="B17" s="105" t="e">
        <f>#REF!</f>
        <v>#REF!</v>
      </c>
    </row>
    <row r="19" spans="1:4" x14ac:dyDescent="0.35">
      <c r="A19" s="412" t="s">
        <v>180</v>
      </c>
      <c r="B19" s="412"/>
      <c r="C19" s="412"/>
      <c r="D19" s="412"/>
    </row>
    <row r="20" spans="1:4" x14ac:dyDescent="0.35">
      <c r="A20" s="412"/>
      <c r="B20" s="412"/>
      <c r="C20" s="412"/>
      <c r="D20" s="412"/>
    </row>
    <row r="23" spans="1:4" x14ac:dyDescent="0.35">
      <c r="A23" s="500" t="s">
        <v>184</v>
      </c>
      <c r="B23" s="500"/>
      <c r="C23" s="500"/>
      <c r="D23" s="500"/>
    </row>
    <row r="24" spans="1:4" x14ac:dyDescent="0.35">
      <c r="A24" s="500"/>
      <c r="B24" s="500"/>
      <c r="C24" s="500"/>
      <c r="D24" s="500"/>
    </row>
    <row r="25" spans="1:4" x14ac:dyDescent="0.35">
      <c r="A25" s="500"/>
      <c r="B25" s="500"/>
      <c r="C25" s="500"/>
      <c r="D25" s="500"/>
    </row>
    <row r="26" spans="1:4" x14ac:dyDescent="0.35">
      <c r="A26" s="500" t="s">
        <v>185</v>
      </c>
      <c r="B26" s="501"/>
      <c r="C26" s="501"/>
      <c r="D26" s="501"/>
    </row>
    <row r="27" spans="1:4" x14ac:dyDescent="0.35">
      <c r="A27" s="501"/>
      <c r="B27" s="501"/>
      <c r="C27" s="501"/>
      <c r="D27" s="501"/>
    </row>
    <row r="28" spans="1:4" x14ac:dyDescent="0.35">
      <c r="A28" s="501"/>
      <c r="B28" s="501"/>
      <c r="C28" s="501"/>
      <c r="D28" s="501"/>
    </row>
    <row r="29" spans="1:4" x14ac:dyDescent="0.35">
      <c r="A29" s="500" t="s">
        <v>186</v>
      </c>
      <c r="B29" s="501"/>
      <c r="C29" s="501"/>
      <c r="D29" s="501"/>
    </row>
    <row r="30" spans="1:4" x14ac:dyDescent="0.35">
      <c r="A30" s="501"/>
      <c r="B30" s="501"/>
      <c r="C30" s="501"/>
      <c r="D30" s="501"/>
    </row>
    <row r="31" spans="1:4" x14ac:dyDescent="0.35">
      <c r="A31" s="497"/>
      <c r="B31" s="497"/>
      <c r="C31" s="497"/>
      <c r="D31" s="497"/>
    </row>
    <row r="32" spans="1:4" x14ac:dyDescent="0.35">
      <c r="A32" s="497"/>
      <c r="B32" s="497"/>
      <c r="C32" s="497"/>
      <c r="D32" s="497"/>
    </row>
    <row r="33" spans="1:4" x14ac:dyDescent="0.35">
      <c r="A33" s="497"/>
      <c r="B33" s="497"/>
      <c r="C33" s="497"/>
      <c r="D33" s="497"/>
    </row>
    <row r="34" spans="1:4" x14ac:dyDescent="0.35">
      <c r="A34" t="s">
        <v>181</v>
      </c>
    </row>
    <row r="35" spans="1:4" x14ac:dyDescent="0.35">
      <c r="A35" s="497"/>
      <c r="B35" s="497"/>
      <c r="C35" s="497"/>
      <c r="D35" s="497"/>
    </row>
    <row r="36" spans="1:4" x14ac:dyDescent="0.35">
      <c r="A36" s="497"/>
      <c r="B36" s="497"/>
      <c r="C36" s="497"/>
      <c r="D36" s="497"/>
    </row>
    <row r="37" spans="1:4" x14ac:dyDescent="0.35">
      <c r="A37" s="497"/>
      <c r="B37" s="497"/>
      <c r="C37" s="497"/>
      <c r="D37" s="407"/>
    </row>
    <row r="38" spans="1:4" x14ac:dyDescent="0.35">
      <c r="A38" s="497"/>
      <c r="B38" s="497"/>
      <c r="C38" s="497"/>
      <c r="D38" s="99" t="s">
        <v>182</v>
      </c>
    </row>
    <row r="39" spans="1:4" x14ac:dyDescent="0.35">
      <c r="A39" s="497"/>
      <c r="B39" s="497"/>
      <c r="C39" s="497"/>
      <c r="D39" s="497"/>
    </row>
    <row r="40" spans="1:4" x14ac:dyDescent="0.35">
      <c r="A40" s="497"/>
      <c r="B40" s="497"/>
      <c r="C40" s="497"/>
      <c r="D40" s="497"/>
    </row>
    <row r="41" spans="1:4" x14ac:dyDescent="0.35">
      <c r="A41" s="497"/>
      <c r="B41" s="497"/>
      <c r="C41" s="497"/>
      <c r="D41" s="407"/>
    </row>
    <row r="42" spans="1:4" x14ac:dyDescent="0.35">
      <c r="A42" s="497"/>
      <c r="B42" s="497"/>
      <c r="C42" s="497"/>
      <c r="D42" s="99" t="s">
        <v>183</v>
      </c>
    </row>
  </sheetData>
  <mergeCells count="10">
    <mergeCell ref="F1:M2"/>
    <mergeCell ref="D35:D37"/>
    <mergeCell ref="D39:D41"/>
    <mergeCell ref="A35:C42"/>
    <mergeCell ref="A31:D33"/>
    <mergeCell ref="A19:D20"/>
    <mergeCell ref="A23:D25"/>
    <mergeCell ref="A26:D28"/>
    <mergeCell ref="A29:D30"/>
    <mergeCell ref="A1:D2"/>
  </mergeCells>
  <pageMargins left="0.7" right="0.7" top="0.75" bottom="0.75" header="0.3" footer="0.3"/>
  <pageSetup scale="90"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7D6682FEBFD714EA8563734FF15328C" ma:contentTypeVersion="0" ma:contentTypeDescription="Create a new document." ma:contentTypeScope="" ma:versionID="7b45961d12f1fa308f6b5a53eaf0a611">
  <xsd:schema xmlns:xsd="http://www.w3.org/2001/XMLSchema" xmlns:xs="http://www.w3.org/2001/XMLSchema" xmlns:p="http://schemas.microsoft.com/office/2006/metadata/properties" targetNamespace="http://schemas.microsoft.com/office/2006/metadata/properties" ma:root="true" ma:fieldsID="2a276fbc7de9a4060e54dafc32f34ca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900337-CF46-4C5D-A851-3DC8547AD59F}">
  <ds:schemaRefs>
    <ds:schemaRef ds:uri="http://schemas.microsoft.com/sharepoint/v3/contenttype/forms"/>
  </ds:schemaRefs>
</ds:datastoreItem>
</file>

<file path=customXml/itemProps2.xml><?xml version="1.0" encoding="utf-8"?>
<ds:datastoreItem xmlns:ds="http://schemas.openxmlformats.org/officeDocument/2006/customXml" ds:itemID="{2E7F090F-AE28-4DA6-8EE0-D5E63F2B738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EAA8AF6A-D618-4791-A14C-93BEDEBF50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27</vt:i4>
      </vt:variant>
    </vt:vector>
  </HeadingPairs>
  <TitlesOfParts>
    <vt:vector size="50" baseType="lpstr">
      <vt:lpstr>LAP QAR Checklist</vt:lpstr>
      <vt:lpstr>Invoice Transmittal</vt:lpstr>
      <vt:lpstr>FAP</vt:lpstr>
      <vt:lpstr>NFAP</vt:lpstr>
      <vt:lpstr>Over-Under</vt:lpstr>
      <vt:lpstr>Agency Cert. Letter</vt:lpstr>
      <vt:lpstr>Final Plans and Docs.</vt:lpstr>
      <vt:lpstr>Materials Cert. Checklist</vt:lpstr>
      <vt:lpstr>PA Materials Statement</vt:lpstr>
      <vt:lpstr>Final Inspection</vt:lpstr>
      <vt:lpstr>EE by Pay Item</vt:lpstr>
      <vt:lpstr>EE No Pay Item CONTRACTOR</vt:lpstr>
      <vt:lpstr>SUB1</vt:lpstr>
      <vt:lpstr>SUB2</vt:lpstr>
      <vt:lpstr>SUB3</vt:lpstr>
      <vt:lpstr>SUB4</vt:lpstr>
      <vt:lpstr>SW AVG</vt:lpstr>
      <vt:lpstr>SW AVG 2</vt:lpstr>
      <vt:lpstr>SW AVG Raw Convert</vt:lpstr>
      <vt:lpstr>Standby Equipment</vt:lpstr>
      <vt:lpstr>Entitlement Analysis</vt:lpstr>
      <vt:lpstr>Reason Codes</vt:lpstr>
      <vt:lpstr>Template AG to 64</vt:lpstr>
      <vt:lpstr>_1stbox</vt:lpstr>
      <vt:lpstr>_2ndbox</vt:lpstr>
      <vt:lpstr>_3rdbox</vt:lpstr>
      <vt:lpstr>_4thbox</vt:lpstr>
      <vt:lpstr>'Agency Cert. Letter'!Print_Area</vt:lpstr>
      <vt:lpstr>'EE No Pay Item CONTRACTOR'!Print_Area</vt:lpstr>
      <vt:lpstr>'Entitlement Analysis'!Print_Area</vt:lpstr>
      <vt:lpstr>FAP!Print_Area</vt:lpstr>
      <vt:lpstr>'Final Inspection'!Print_Area</vt:lpstr>
      <vt:lpstr>'Final Plans and Docs.'!Print_Area</vt:lpstr>
      <vt:lpstr>'Invoice Transmittal'!Print_Area</vt:lpstr>
      <vt:lpstr>'LAP QAR Checklist'!Print_Area</vt:lpstr>
      <vt:lpstr>'Materials Cert. Checklist'!Print_Area</vt:lpstr>
      <vt:lpstr>NFAP!Print_Area</vt:lpstr>
      <vt:lpstr>'Over-Under'!Print_Area</vt:lpstr>
      <vt:lpstr>'PA Materials Statement'!Print_Area</vt:lpstr>
      <vt:lpstr>'SUB1'!Print_Area</vt:lpstr>
      <vt:lpstr>'Template AG to 64'!Print_Area</vt:lpstr>
      <vt:lpstr>'EE No Pay Item CONTRACTOR'!Print_Titles</vt:lpstr>
      <vt:lpstr>FAP!Print_Titles</vt:lpstr>
      <vt:lpstr>NFAP!Print_Titles</vt:lpstr>
      <vt:lpstr>'Over-Under'!Print_Titles</vt:lpstr>
      <vt:lpstr>'SUB1'!Print_Titles</vt:lpstr>
      <vt:lpstr>'SUB2'!Print_Titles</vt:lpstr>
      <vt:lpstr>'SUB3'!Print_Titles</vt:lpstr>
      <vt:lpstr>'SUB4'!Print_Titles</vt:lpstr>
      <vt:lpstr>'SW AVG'!Print_Titles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 Fisher</dc:creator>
  <cp:lastModifiedBy>A. Fisher</cp:lastModifiedBy>
  <cp:lastPrinted>2017-12-01T18:20:24Z</cp:lastPrinted>
  <dcterms:created xsi:type="dcterms:W3CDTF">2016-01-14T19:54:21Z</dcterms:created>
  <dcterms:modified xsi:type="dcterms:W3CDTF">2018-10-12T20:10:17Z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0x01010007D6682FEBFD714EA8563734FF15328C</vt:lpwstr>
  </property>
</Properties>
</file>